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426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D:\Ricardo\ARCB\Temporadas\2020\"/>
    </mc:Choice>
  </mc:AlternateContent>
  <bookViews>
    <workbookView xWindow="11100" yWindow="810" windowWidth="12165" windowHeight="11580"/>
  </bookViews>
  <sheets>
    <sheet name="Tabela 1ª Fase" sheetId="10" r:id="rId1"/>
    <sheet name="Classificação" sheetId="8" r:id="rId2"/>
    <sheet name="Outras Fases" sheetId="19" r:id="rId3"/>
    <sheet name="Times" sheetId="18" r:id="rId4"/>
  </sheets>
  <definedNames>
    <definedName name="_xlnm.Print_Area" localSheetId="1">Classificação!$A$1:$K$23</definedName>
    <definedName name="_xlnm.Print_Area" localSheetId="0">'Tabela 1ª Fase'!$A$1:$U$35</definedName>
  </definedNames>
  <calcPr calcId="162913"/>
</workbook>
</file>

<file path=xl/calcChain.xml><?xml version="1.0" encoding="utf-8"?>
<calcChain xmlns="http://schemas.openxmlformats.org/spreadsheetml/2006/main">
  <c r="P26" i="8" l="1"/>
  <c r="N26" i="8"/>
  <c r="F26" i="8" l="1"/>
  <c r="F18" i="8"/>
  <c r="F17" i="8"/>
  <c r="N25" i="8" l="1"/>
  <c r="P25" i="8" s="1"/>
  <c r="N24" i="8"/>
  <c r="P24" i="8" s="1"/>
  <c r="N23" i="8"/>
  <c r="P23" i="8" s="1"/>
  <c r="N22" i="8"/>
  <c r="P22" i="8" s="1"/>
  <c r="N21" i="8"/>
  <c r="P21" i="8" s="1"/>
  <c r="N20" i="8"/>
  <c r="P20" i="8" s="1"/>
  <c r="N18" i="8"/>
  <c r="P18" i="8" s="1"/>
  <c r="N17" i="8"/>
  <c r="P17" i="8" s="1"/>
  <c r="N16" i="8"/>
  <c r="P16" i="8" s="1"/>
  <c r="N15" i="8"/>
  <c r="P15" i="8" s="1"/>
  <c r="N14" i="8"/>
  <c r="P14" i="8" s="1"/>
  <c r="N13" i="8"/>
  <c r="P13" i="8" s="1"/>
  <c r="N12" i="8"/>
  <c r="P12" i="8" s="1"/>
  <c r="N9" i="8"/>
  <c r="P9" i="8" s="1"/>
  <c r="N8" i="8"/>
  <c r="P8" i="8" s="1"/>
  <c r="N7" i="8"/>
  <c r="P7" i="8" s="1"/>
  <c r="N6" i="8"/>
  <c r="P6" i="8" s="1"/>
  <c r="N5" i="8"/>
  <c r="P5" i="8" s="1"/>
  <c r="N4" i="8"/>
  <c r="P4" i="8" s="1"/>
  <c r="G20" i="8" l="1"/>
  <c r="G17" i="8"/>
  <c r="G6" i="8"/>
  <c r="F10" i="8"/>
  <c r="I25" i="8"/>
  <c r="G25" i="8"/>
  <c r="G13" i="8"/>
  <c r="G5" i="8"/>
  <c r="I7" i="10"/>
  <c r="J20" i="8"/>
  <c r="J17" i="8"/>
  <c r="J6" i="8"/>
  <c r="J15" i="8"/>
  <c r="J4" i="8"/>
  <c r="J26" i="8"/>
  <c r="J10" i="8"/>
  <c r="J18" i="8"/>
  <c r="I26" i="8"/>
  <c r="I18" i="8"/>
  <c r="I10" i="8"/>
  <c r="I4" i="8"/>
  <c r="H26" i="8"/>
  <c r="H18" i="8"/>
  <c r="H10" i="8"/>
  <c r="H4" i="8"/>
  <c r="G26" i="8"/>
  <c r="G18" i="8"/>
  <c r="G10" i="8"/>
  <c r="G4" i="8"/>
  <c r="J23" i="8"/>
  <c r="I23" i="8"/>
  <c r="I15" i="8"/>
  <c r="H23" i="8"/>
  <c r="H15" i="8"/>
  <c r="G23" i="8"/>
  <c r="G15" i="8"/>
  <c r="F23" i="8"/>
  <c r="F15" i="8"/>
  <c r="F4" i="8"/>
  <c r="I6" i="8"/>
  <c r="I20" i="8"/>
  <c r="I17" i="8"/>
  <c r="H20" i="8"/>
  <c r="H17" i="8"/>
  <c r="H6" i="8"/>
  <c r="F20" i="8"/>
  <c r="F6" i="8"/>
  <c r="J22" i="8"/>
  <c r="J12" i="8"/>
  <c r="J8" i="8"/>
  <c r="I22" i="8"/>
  <c r="I12" i="8"/>
  <c r="I8" i="8"/>
  <c r="H22" i="8"/>
  <c r="H12" i="8"/>
  <c r="H8" i="8"/>
  <c r="G22" i="8"/>
  <c r="G12" i="8"/>
  <c r="G8" i="8"/>
  <c r="F22" i="8"/>
  <c r="F12" i="8"/>
  <c r="F8" i="8"/>
  <c r="J21" i="8"/>
  <c r="J16" i="8"/>
  <c r="J9" i="8"/>
  <c r="I21" i="8"/>
  <c r="I16" i="8"/>
  <c r="I9" i="8"/>
  <c r="H21" i="8"/>
  <c r="H16" i="8"/>
  <c r="H9" i="8"/>
  <c r="G21" i="8"/>
  <c r="G16" i="8"/>
  <c r="G9" i="8"/>
  <c r="F21" i="8"/>
  <c r="F16" i="8"/>
  <c r="F9" i="8"/>
  <c r="J25" i="8"/>
  <c r="J13" i="8"/>
  <c r="J5" i="8"/>
  <c r="I13" i="8"/>
  <c r="I5" i="8"/>
  <c r="H25" i="8"/>
  <c r="H13" i="8"/>
  <c r="H5" i="8"/>
  <c r="F25" i="8"/>
  <c r="F13" i="8"/>
  <c r="F5" i="8"/>
  <c r="J24" i="8"/>
  <c r="J7" i="8"/>
  <c r="J14" i="8"/>
  <c r="I24" i="8"/>
  <c r="I14" i="8"/>
  <c r="I7" i="8"/>
  <c r="H24" i="8"/>
  <c r="H14" i="8"/>
  <c r="H7" i="8"/>
  <c r="D20" i="8"/>
  <c r="D17" i="8"/>
  <c r="D6" i="8"/>
  <c r="D22" i="8"/>
  <c r="D12" i="8"/>
  <c r="D8" i="8"/>
  <c r="D21" i="8"/>
  <c r="D16" i="8"/>
  <c r="D9" i="8"/>
  <c r="D23" i="8"/>
  <c r="D15" i="8"/>
  <c r="D4" i="8"/>
  <c r="D26" i="8"/>
  <c r="D18" i="8"/>
  <c r="D10" i="8"/>
  <c r="D25" i="8"/>
  <c r="D13" i="8"/>
  <c r="D5" i="8"/>
  <c r="D24" i="8"/>
  <c r="D14" i="8"/>
  <c r="D7" i="8"/>
  <c r="G24" i="8"/>
  <c r="G14" i="8"/>
  <c r="G7" i="8"/>
  <c r="F24" i="8"/>
  <c r="F14" i="8"/>
  <c r="F7" i="8"/>
  <c r="C7" i="8"/>
  <c r="C5" i="8"/>
  <c r="C9" i="8"/>
  <c r="C8" i="8"/>
  <c r="C6" i="8"/>
  <c r="C4" i="8"/>
  <c r="C10" i="8"/>
  <c r="C14" i="8"/>
  <c r="C13" i="8"/>
  <c r="C16" i="8"/>
  <c r="C12" i="8"/>
  <c r="C17" i="8"/>
  <c r="C15" i="8"/>
  <c r="C18" i="8"/>
  <c r="C24" i="8"/>
  <c r="C25" i="8"/>
  <c r="C21" i="8"/>
  <c r="C22" i="8"/>
  <c r="C20" i="8"/>
  <c r="C23" i="8"/>
  <c r="C26" i="8"/>
  <c r="B7" i="10"/>
  <c r="F7" i="10"/>
  <c r="M7" i="10"/>
  <c r="P7" i="10"/>
  <c r="T7" i="10"/>
  <c r="B9" i="10"/>
  <c r="F9" i="10"/>
  <c r="I9" i="10"/>
  <c r="M9" i="10"/>
  <c r="P9" i="10"/>
  <c r="T9" i="10"/>
  <c r="B11" i="10"/>
  <c r="F11" i="10"/>
  <c r="I11" i="10"/>
  <c r="M11" i="10"/>
  <c r="P11" i="10"/>
  <c r="T11" i="10"/>
  <c r="B13" i="10"/>
  <c r="F13" i="10"/>
  <c r="I13" i="10"/>
  <c r="M13" i="10"/>
  <c r="P13" i="10"/>
  <c r="T13" i="10"/>
  <c r="B15" i="10"/>
  <c r="F15" i="10"/>
  <c r="I15" i="10"/>
  <c r="M15" i="10"/>
  <c r="P15" i="10"/>
  <c r="T15" i="10"/>
  <c r="B17" i="10"/>
  <c r="F17" i="10"/>
  <c r="I17" i="10"/>
  <c r="M17" i="10"/>
  <c r="P17" i="10"/>
  <c r="T17" i="10"/>
  <c r="B19" i="10"/>
  <c r="F19" i="10"/>
  <c r="I19" i="10"/>
  <c r="M19" i="10"/>
  <c r="P19" i="10"/>
  <c r="T19" i="10"/>
  <c r="B21" i="10"/>
  <c r="F21" i="10"/>
  <c r="I21" i="10"/>
  <c r="M21" i="10"/>
  <c r="P21" i="10"/>
  <c r="T21" i="10"/>
  <c r="B23" i="10"/>
  <c r="F23" i="10"/>
  <c r="I23" i="10"/>
  <c r="M23" i="10"/>
  <c r="P23" i="10"/>
  <c r="T23" i="10"/>
  <c r="B25" i="10"/>
  <c r="F25" i="10"/>
  <c r="I25" i="10"/>
  <c r="M25" i="10"/>
  <c r="P25" i="10"/>
  <c r="T25" i="10"/>
  <c r="B27" i="10"/>
  <c r="F27" i="10"/>
  <c r="I27" i="10"/>
  <c r="M27" i="10"/>
  <c r="P27" i="10"/>
  <c r="T27" i="10"/>
  <c r="B29" i="10"/>
  <c r="F29" i="10"/>
  <c r="I29" i="10"/>
  <c r="M29" i="10"/>
  <c r="P29" i="10"/>
  <c r="T29" i="10"/>
  <c r="B31" i="10"/>
  <c r="F31" i="10"/>
  <c r="I31" i="10"/>
  <c r="M31" i="10"/>
  <c r="P31" i="10"/>
  <c r="T31" i="10"/>
  <c r="B33" i="10"/>
  <c r="F33" i="10"/>
  <c r="I33" i="10"/>
  <c r="M33" i="10"/>
  <c r="P33" i="10"/>
  <c r="T33" i="10"/>
  <c r="B35" i="10"/>
  <c r="F35" i="10"/>
  <c r="I35" i="10"/>
  <c r="M35" i="10"/>
  <c r="P35" i="10"/>
  <c r="T35" i="10"/>
  <c r="B37" i="10"/>
  <c r="F37" i="10"/>
  <c r="I37" i="10"/>
  <c r="M37" i="10"/>
  <c r="P37" i="10"/>
  <c r="T37" i="10"/>
  <c r="B39" i="10"/>
  <c r="F39" i="10"/>
  <c r="I39" i="10"/>
  <c r="M39" i="10"/>
  <c r="P39" i="10"/>
  <c r="T39" i="10"/>
  <c r="B41" i="10"/>
  <c r="F41" i="10"/>
  <c r="I41" i="10"/>
  <c r="M41" i="10"/>
  <c r="P41" i="10"/>
  <c r="T41" i="10"/>
  <c r="B43" i="10"/>
  <c r="F43" i="10"/>
  <c r="I43" i="10"/>
  <c r="M43" i="10"/>
  <c r="P43" i="10"/>
  <c r="T43" i="10"/>
  <c r="B45" i="10"/>
  <c r="F45" i="10"/>
  <c r="I45" i="10"/>
  <c r="M45" i="10"/>
  <c r="P45" i="10"/>
  <c r="T45" i="10"/>
  <c r="B47" i="10"/>
  <c r="F47" i="10"/>
  <c r="I47" i="10"/>
  <c r="M47" i="10"/>
  <c r="P47" i="10"/>
  <c r="T47" i="10"/>
  <c r="K15" i="8" l="1"/>
  <c r="K7" i="8"/>
  <c r="K26" i="8"/>
  <c r="K25" i="8"/>
  <c r="K10" i="8"/>
  <c r="E4" i="8"/>
  <c r="B4" i="8" s="1"/>
  <c r="K4" i="8"/>
  <c r="E5" i="8"/>
  <c r="B5" i="8" s="1"/>
  <c r="E26" i="8"/>
  <c r="K22" i="8"/>
  <c r="E8" i="8"/>
  <c r="B8" i="8" s="1"/>
  <c r="K24" i="8"/>
  <c r="K20" i="8"/>
  <c r="E24" i="8"/>
  <c r="B24" i="8" s="1"/>
  <c r="K21" i="8"/>
  <c r="E15" i="8"/>
  <c r="B15" i="8" s="1"/>
  <c r="K16" i="8"/>
  <c r="K12" i="8"/>
  <c r="E25" i="8"/>
  <c r="B25" i="8" s="1"/>
  <c r="E13" i="8"/>
  <c r="B13" i="8" s="1"/>
  <c r="K13" i="8"/>
  <c r="K5" i="8"/>
  <c r="E17" i="8"/>
  <c r="B17" i="8" s="1"/>
  <c r="K17" i="8"/>
  <c r="E6" i="8"/>
  <c r="B6" i="8" s="1"/>
  <c r="E14" i="8"/>
  <c r="B14" i="8" s="1"/>
  <c r="K14" i="8"/>
  <c r="E9" i="8"/>
  <c r="B9" i="8" s="1"/>
  <c r="B26" i="8"/>
  <c r="K18" i="8"/>
  <c r="E18" i="8"/>
  <c r="B18" i="8" s="1"/>
  <c r="E23" i="8"/>
  <c r="B23" i="8" s="1"/>
  <c r="K23" i="8"/>
  <c r="E20" i="8"/>
  <c r="B20" i="8" s="1"/>
  <c r="E10" i="8"/>
  <c r="B10" i="8" s="1"/>
  <c r="K9" i="8"/>
  <c r="K6" i="8"/>
  <c r="E21" i="8"/>
  <c r="B21" i="8" s="1"/>
  <c r="E22" i="8"/>
  <c r="B22" i="8" s="1"/>
  <c r="E16" i="8"/>
  <c r="B16" i="8" s="1"/>
  <c r="E12" i="8"/>
  <c r="B12" i="8" s="1"/>
  <c r="K8" i="8"/>
  <c r="E7" i="8"/>
  <c r="B7" i="8" s="1"/>
</calcChain>
</file>

<file path=xl/sharedStrings.xml><?xml version="1.0" encoding="utf-8"?>
<sst xmlns="http://schemas.openxmlformats.org/spreadsheetml/2006/main" count="288" uniqueCount="135">
  <si>
    <t>X</t>
  </si>
  <si>
    <t>1ª FASE</t>
  </si>
  <si>
    <t>CLASSIFICAÇÃO</t>
  </si>
  <si>
    <t>POSIÇÃO</t>
  </si>
  <si>
    <t>TIMES</t>
  </si>
  <si>
    <t>JOGOS</t>
  </si>
  <si>
    <t>PONTOS</t>
  </si>
  <si>
    <t>V</t>
  </si>
  <si>
    <t>E</t>
  </si>
  <si>
    <t>D</t>
  </si>
  <si>
    <t>GP</t>
  </si>
  <si>
    <t>GC</t>
  </si>
  <si>
    <t>SALDO</t>
  </si>
  <si>
    <t>GRUPO 1</t>
  </si>
  <si>
    <t>GRUPO 2</t>
  </si>
  <si>
    <t>GRUPO 3</t>
  </si>
  <si>
    <t>Jogos</t>
  </si>
  <si>
    <t>Grupo 1</t>
  </si>
  <si>
    <t>Grupo 2</t>
  </si>
  <si>
    <t>Grupo 3</t>
  </si>
  <si>
    <t>Campeão</t>
  </si>
  <si>
    <t>5º Lugar</t>
  </si>
  <si>
    <t>Vice Campeão</t>
  </si>
  <si>
    <t>6º Lugar</t>
  </si>
  <si>
    <t>3º Lugar</t>
  </si>
  <si>
    <t>7º Lugar</t>
  </si>
  <si>
    <t>4º Lugar</t>
  </si>
  <si>
    <t>8º Lugar</t>
  </si>
  <si>
    <t>1 / 1</t>
  </si>
  <si>
    <t>1 / 2</t>
  </si>
  <si>
    <t>1 / 3</t>
  </si>
  <si>
    <t>1 / 4</t>
  </si>
  <si>
    <t>1 / 5</t>
  </si>
  <si>
    <t>1 / 6</t>
  </si>
  <si>
    <t>2 / 1</t>
  </si>
  <si>
    <t>2 / 4</t>
  </si>
  <si>
    <t>2 / 2</t>
  </si>
  <si>
    <t>2 / 6</t>
  </si>
  <si>
    <t>2 / 3</t>
  </si>
  <si>
    <t>2 / 5</t>
  </si>
  <si>
    <t>3 / 1</t>
  </si>
  <si>
    <t>3 / 4</t>
  </si>
  <si>
    <t>4 / 1</t>
  </si>
  <si>
    <t>4 / 4</t>
  </si>
  <si>
    <t>5 / 1</t>
  </si>
  <si>
    <t>5 / 4</t>
  </si>
  <si>
    <t>6 / 1</t>
  </si>
  <si>
    <t>6 / 4</t>
  </si>
  <si>
    <t>7 / 1</t>
  </si>
  <si>
    <t>7 / 4</t>
  </si>
  <si>
    <t>8 / 1</t>
  </si>
  <si>
    <t>8 / 4</t>
  </si>
  <si>
    <t>3 / 2</t>
  </si>
  <si>
    <t>3 / 5</t>
  </si>
  <si>
    <t>4 / 2</t>
  </si>
  <si>
    <t>4 / 5</t>
  </si>
  <si>
    <t>5 / 2</t>
  </si>
  <si>
    <t>5 / 5</t>
  </si>
  <si>
    <t>6 / 2</t>
  </si>
  <si>
    <t>6 / 5</t>
  </si>
  <si>
    <t>7 / 2</t>
  </si>
  <si>
    <t>7 / 5</t>
  </si>
  <si>
    <t>8 / 2</t>
  </si>
  <si>
    <t>8 / 5</t>
  </si>
  <si>
    <t>3 / 3</t>
  </si>
  <si>
    <t>3 / 6</t>
  </si>
  <si>
    <t>4 / 3</t>
  </si>
  <si>
    <t>4 / 6</t>
  </si>
  <si>
    <t>5 / 3</t>
  </si>
  <si>
    <t>5 / 6</t>
  </si>
  <si>
    <t>6 / 3</t>
  </si>
  <si>
    <t>6 / 6</t>
  </si>
  <si>
    <t>7 / 3</t>
  </si>
  <si>
    <t>7 / 6</t>
  </si>
  <si>
    <t>8 / 3</t>
  </si>
  <si>
    <t>8 / 6</t>
  </si>
  <si>
    <t>RODADA</t>
  </si>
  <si>
    <t>BAY</t>
  </si>
  <si>
    <t>PAR</t>
  </si>
  <si>
    <t>RAY</t>
  </si>
  <si>
    <t>ROM</t>
  </si>
  <si>
    <t>VEL</t>
  </si>
  <si>
    <t>AND</t>
  </si>
  <si>
    <t>MIL</t>
  </si>
  <si>
    <t>SCR</t>
  </si>
  <si>
    <t>SPO</t>
  </si>
  <si>
    <t>BOR</t>
  </si>
  <si>
    <t>MAC</t>
  </si>
  <si>
    <t>CHE</t>
  </si>
  <si>
    <t>AFC</t>
  </si>
  <si>
    <t>VAS</t>
  </si>
  <si>
    <t>FLU</t>
  </si>
  <si>
    <t>Quartas de Final Ouro</t>
  </si>
  <si>
    <t>M1</t>
  </si>
  <si>
    <t>M4</t>
  </si>
  <si>
    <t>M3</t>
  </si>
  <si>
    <t>M6</t>
  </si>
  <si>
    <t>Semi Final Ouro</t>
  </si>
  <si>
    <t>3º e 4º Lugares Ouro</t>
  </si>
  <si>
    <t>Final Ouro</t>
  </si>
  <si>
    <t>Quartas de Final Prata</t>
  </si>
  <si>
    <t>Semi Final Prata</t>
  </si>
  <si>
    <t>3º e 4º Lugares Prata</t>
  </si>
  <si>
    <t>9º Lugar</t>
  </si>
  <si>
    <t>Final Prata</t>
  </si>
  <si>
    <t>10º Lugar</t>
  </si>
  <si>
    <t>11º Lugar</t>
  </si>
  <si>
    <t>12º Lugar</t>
  </si>
  <si>
    <t>OURO</t>
  </si>
  <si>
    <t>PRATA</t>
  </si>
  <si>
    <t>CLASSIFICADOS</t>
  </si>
  <si>
    <t>2ª FASE</t>
  </si>
  <si>
    <t>TOTAL</t>
  </si>
  <si>
    <t>9 / 2</t>
  </si>
  <si>
    <t>9 / 3</t>
  </si>
  <si>
    <t>9 / 4</t>
  </si>
  <si>
    <t>10 / 3</t>
  </si>
  <si>
    <t>11 / 1</t>
  </si>
  <si>
    <t>10 / 4</t>
  </si>
  <si>
    <t>10 / 6</t>
  </si>
  <si>
    <t>ARCB - Março 2020</t>
  </si>
  <si>
    <t>9 / 1</t>
  </si>
  <si>
    <t>9 / 5</t>
  </si>
  <si>
    <t>9 / 6</t>
  </si>
  <si>
    <t>10 / 5</t>
  </si>
  <si>
    <t>10 / 1</t>
  </si>
  <si>
    <t>10 / 2</t>
  </si>
  <si>
    <t>11 / 3</t>
  </si>
  <si>
    <t>11 / 2</t>
  </si>
  <si>
    <t>AJA</t>
  </si>
  <si>
    <t>JUV</t>
  </si>
  <si>
    <t>SJO</t>
  </si>
  <si>
    <t>LYO</t>
  </si>
  <si>
    <t>AMA</t>
  </si>
  <si>
    <t>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</si>
</sst>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_);[Red]\(0\)"/>
  </numFmts>
  <fonts count="32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18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6"/>
      <color indexed="10"/>
      <name val="Arial"/>
      <family val="2"/>
    </font>
    <font>
      <b/>
      <sz val="16"/>
      <color indexed="12"/>
      <name val="Arial"/>
      <family val="2"/>
    </font>
    <font>
      <b/>
      <sz val="26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20"/>
      <color indexed="10"/>
      <name val="Arial"/>
      <family val="2"/>
    </font>
    <font>
      <b/>
      <sz val="18"/>
      <color indexed="8"/>
      <name val="Arial"/>
      <family val="2"/>
    </font>
    <font>
      <sz val="18"/>
      <name val="Arial"/>
      <family val="2"/>
    </font>
    <font>
      <b/>
      <sz val="18"/>
      <color indexed="12"/>
      <name val="Arial"/>
      <family val="2"/>
    </font>
    <font>
      <sz val="18"/>
      <color indexed="22"/>
      <name val="Arial"/>
      <family val="2"/>
    </font>
    <font>
      <b/>
      <sz val="18"/>
      <color indexed="17"/>
      <name val="Arial"/>
      <family val="2"/>
    </font>
    <font>
      <b/>
      <sz val="24"/>
      <name val="Arial"/>
      <family val="2"/>
    </font>
    <font>
      <b/>
      <sz val="20"/>
      <color indexed="12"/>
      <name val="Arial"/>
      <family val="2"/>
    </font>
    <font>
      <b/>
      <sz val="20"/>
      <color rgb="FF0000CC"/>
      <name val="Arial"/>
      <family val="2"/>
    </font>
    <font>
      <b/>
      <sz val="20"/>
      <color rgb="FFFF0000"/>
      <name val="Arial"/>
      <family val="2"/>
    </font>
    <font>
      <sz val="20"/>
      <color rgb="FF0000CC"/>
      <name val="Arial"/>
      <family val="2"/>
    </font>
    <font>
      <b/>
      <sz val="18"/>
      <color rgb="FFFF0000"/>
      <name val="Arial"/>
      <family val="2"/>
    </font>
    <font>
      <b/>
      <sz val="22"/>
      <color rgb="FF0000CC"/>
      <name val="Arial"/>
      <family val="2"/>
    </font>
    <font>
      <sz val="14"/>
      <name val="Arial"/>
      <family val="2"/>
    </font>
    <font>
      <b/>
      <sz val="16"/>
      <color rgb="FF0000CC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1">
    <border>
      <left/>
      <right/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217">
    <xf numFmtId="0" fontId="0" fillId="0" borderId="0" xfId="0"/>
    <xf numFmtId="0" fontId="4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 textRotation="90"/>
    </xf>
    <xf numFmtId="0" fontId="11" fillId="0" borderId="0" xfId="0" applyFont="1" applyFill="1" applyAlignment="1">
      <alignment horizontal="center" vertical="center"/>
    </xf>
    <xf numFmtId="0" fontId="0" fillId="0" borderId="0" xfId="0" applyBorder="1"/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" fontId="13" fillId="0" borderId="0" xfId="0" applyNumberFormat="1" applyFont="1" applyFill="1" applyAlignment="1">
      <alignment horizontal="center" vertical="center"/>
    </xf>
    <xf numFmtId="49" fontId="9" fillId="0" borderId="4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10" fillId="0" borderId="5" xfId="0" applyNumberFormat="1" applyFont="1" applyBorder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49" fontId="20" fillId="0" borderId="9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49" fontId="22" fillId="0" borderId="9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49" fontId="9" fillId="0" borderId="9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" fontId="20" fillId="0" borderId="0" xfId="0" applyNumberFormat="1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10" fontId="4" fillId="2" borderId="8" xfId="0" applyNumberFormat="1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164" fontId="4" fillId="2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0" fontId="4" fillId="0" borderId="8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10" fontId="4" fillId="0" borderId="16" xfId="0" applyNumberFormat="1" applyFont="1" applyFill="1" applyBorder="1" applyAlignment="1">
      <alignment horizontal="center" vertical="center"/>
    </xf>
    <xf numFmtId="164" fontId="4" fillId="0" borderId="17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6" fillId="0" borderId="0" xfId="0" applyFont="1"/>
    <xf numFmtId="0" fontId="23" fillId="0" borderId="0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0" fillId="0" borderId="19" xfId="0" applyBorder="1"/>
    <xf numFmtId="0" fontId="25" fillId="0" borderId="21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" fillId="0" borderId="0" xfId="0" applyFont="1"/>
    <xf numFmtId="0" fontId="25" fillId="0" borderId="25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16" fillId="3" borderId="0" xfId="0" applyFont="1" applyFill="1"/>
    <xf numFmtId="0" fontId="0" fillId="3" borderId="0" xfId="0" applyFill="1"/>
    <xf numFmtId="0" fontId="16" fillId="3" borderId="0" xfId="0" applyFont="1" applyFill="1" applyAlignment="1">
      <alignment horizontal="center" vertical="center"/>
    </xf>
    <xf numFmtId="0" fontId="26" fillId="3" borderId="0" xfId="0" applyFont="1" applyFill="1" applyBorder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0" fontId="19" fillId="0" borderId="0" xfId="0" applyFont="1"/>
    <xf numFmtId="0" fontId="16" fillId="3" borderId="0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10" fontId="4" fillId="0" borderId="8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/>
    </xf>
    <xf numFmtId="0" fontId="5" fillId="0" borderId="46" xfId="0" applyFont="1" applyFill="1" applyBorder="1" applyAlignment="1">
      <alignment horizontal="center"/>
    </xf>
    <xf numFmtId="0" fontId="25" fillId="0" borderId="48" xfId="0" applyFont="1" applyBorder="1" applyAlignment="1">
      <alignment horizontal="center" vertical="center"/>
    </xf>
    <xf numFmtId="0" fontId="27" fillId="0" borderId="22" xfId="0" applyFont="1" applyBorder="1"/>
    <xf numFmtId="0" fontId="27" fillId="0" borderId="23" xfId="0" applyFont="1" applyBorder="1"/>
    <xf numFmtId="0" fontId="25" fillId="0" borderId="49" xfId="0" applyFont="1" applyBorder="1" applyAlignment="1">
      <alignment horizontal="center" vertical="center"/>
    </xf>
    <xf numFmtId="0" fontId="16" fillId="3" borderId="24" xfId="0" applyFont="1" applyFill="1" applyBorder="1"/>
    <xf numFmtId="0" fontId="0" fillId="3" borderId="24" xfId="0" applyFill="1" applyBorder="1"/>
    <xf numFmtId="0" fontId="4" fillId="3" borderId="24" xfId="0" applyFont="1" applyFill="1" applyBorder="1" applyAlignment="1">
      <alignment horizontal="center" vertical="center"/>
    </xf>
    <xf numFmtId="0" fontId="28" fillId="3" borderId="24" xfId="0" applyFont="1" applyFill="1" applyBorder="1" applyAlignment="1">
      <alignment horizontal="center" vertical="center"/>
    </xf>
    <xf numFmtId="0" fontId="25" fillId="0" borderId="50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17" fillId="3" borderId="0" xfId="0" applyFont="1" applyFill="1" applyAlignment="1">
      <alignment horizontal="center" vertical="center"/>
    </xf>
    <xf numFmtId="0" fontId="27" fillId="0" borderId="22" xfId="0" applyFont="1" applyFill="1" applyBorder="1"/>
    <xf numFmtId="0" fontId="17" fillId="0" borderId="0" xfId="0" applyFont="1" applyFill="1" applyBorder="1" applyAlignment="1">
      <alignment horizontal="center" vertical="center"/>
    </xf>
    <xf numFmtId="0" fontId="27" fillId="0" borderId="23" xfId="0" applyFont="1" applyFill="1" applyBorder="1"/>
    <xf numFmtId="1" fontId="25" fillId="0" borderId="0" xfId="0" applyNumberFormat="1" applyFont="1" applyFill="1" applyAlignment="1">
      <alignment horizontal="center" vertical="center"/>
    </xf>
    <xf numFmtId="0" fontId="25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30" fillId="0" borderId="0" xfId="0" applyFont="1" applyFill="1" applyAlignment="1">
      <alignment horizontal="center"/>
    </xf>
    <xf numFmtId="0" fontId="0" fillId="0" borderId="0" xfId="0" applyFill="1"/>
    <xf numFmtId="0" fontId="17" fillId="0" borderId="15" xfId="0" applyFont="1" applyFill="1" applyBorder="1" applyAlignment="1">
      <alignment horizontal="center" vertical="center"/>
    </xf>
    <xf numFmtId="0" fontId="15" fillId="0" borderId="47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17" fontId="0" fillId="0" borderId="0" xfId="0" applyNumberFormat="1" applyFill="1"/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8" fillId="4" borderId="7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49" fontId="20" fillId="4" borderId="9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10" fontId="4" fillId="5" borderId="8" xfId="0" applyNumberFormat="1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164" fontId="4" fillId="5" borderId="10" xfId="0" applyNumberFormat="1" applyFont="1" applyFill="1" applyBorder="1" applyAlignment="1">
      <alignment horizontal="center" vertical="center" wrapText="1"/>
    </xf>
    <xf numFmtId="1" fontId="25" fillId="5" borderId="0" xfId="0" applyNumberFormat="1" applyFont="1" applyFill="1" applyAlignment="1">
      <alignment horizontal="center" vertical="center"/>
    </xf>
    <xf numFmtId="0" fontId="25" fillId="5" borderId="0" xfId="0" applyNumberFormat="1" applyFont="1" applyFill="1" applyAlignment="1">
      <alignment horizontal="center" vertical="center"/>
    </xf>
    <xf numFmtId="0" fontId="25" fillId="5" borderId="0" xfId="0" applyNumberFormat="1" applyFont="1" applyFill="1" applyBorder="1" applyAlignment="1">
      <alignment horizontal="center" vertical="center"/>
    </xf>
    <xf numFmtId="0" fontId="25" fillId="5" borderId="0" xfId="0" applyFont="1" applyFill="1" applyAlignment="1">
      <alignment horizontal="center" vertical="center"/>
    </xf>
    <xf numFmtId="10" fontId="4" fillId="5" borderId="8" xfId="0" applyNumberFormat="1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164" fontId="4" fillId="5" borderId="10" xfId="0" applyNumberFormat="1" applyFont="1" applyFill="1" applyBorder="1" applyAlignment="1">
      <alignment horizontal="center" vertical="center"/>
    </xf>
    <xf numFmtId="10" fontId="4" fillId="6" borderId="8" xfId="0" applyNumberFormat="1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164" fontId="4" fillId="6" borderId="10" xfId="0" applyNumberFormat="1" applyFont="1" applyFill="1" applyBorder="1" applyAlignment="1">
      <alignment horizontal="center" vertical="center" wrapText="1"/>
    </xf>
    <xf numFmtId="1" fontId="25" fillId="6" borderId="0" xfId="0" applyNumberFormat="1" applyFont="1" applyFill="1" applyAlignment="1">
      <alignment horizontal="center" vertical="center"/>
    </xf>
    <xf numFmtId="0" fontId="25" fillId="6" borderId="0" xfId="0" applyFont="1" applyFill="1" applyAlignment="1">
      <alignment horizontal="center" vertical="center"/>
    </xf>
    <xf numFmtId="0" fontId="25" fillId="6" borderId="0" xfId="0" applyNumberFormat="1" applyFont="1" applyFill="1" applyBorder="1" applyAlignment="1">
      <alignment horizontal="center" vertical="center"/>
    </xf>
    <xf numFmtId="10" fontId="4" fillId="6" borderId="8" xfId="0" applyNumberFormat="1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164" fontId="4" fillId="6" borderId="10" xfId="0" applyNumberFormat="1" applyFont="1" applyFill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14" fontId="14" fillId="0" borderId="18" xfId="0" applyNumberFormat="1" applyFont="1" applyBorder="1" applyAlignment="1">
      <alignment horizontal="center" vertical="center"/>
    </xf>
    <xf numFmtId="14" fontId="14" fillId="0" borderId="19" xfId="0" applyNumberFormat="1" applyFont="1" applyBorder="1" applyAlignment="1">
      <alignment horizontal="center" vertical="center"/>
    </xf>
    <xf numFmtId="14" fontId="14" fillId="0" borderId="21" xfId="0" applyNumberFormat="1" applyFont="1" applyBorder="1" applyAlignment="1">
      <alignment horizontal="center" vertical="center"/>
    </xf>
    <xf numFmtId="14" fontId="14" fillId="0" borderId="25" xfId="0" applyNumberFormat="1" applyFont="1" applyBorder="1" applyAlignment="1">
      <alignment horizontal="center" vertical="center"/>
    </xf>
    <xf numFmtId="14" fontId="14" fillId="0" borderId="26" xfId="0" applyNumberFormat="1" applyFont="1" applyBorder="1" applyAlignment="1">
      <alignment horizontal="center" vertical="center"/>
    </xf>
    <xf numFmtId="14" fontId="14" fillId="0" borderId="28" xfId="0" applyNumberFormat="1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 textRotation="90"/>
    </xf>
    <xf numFmtId="0" fontId="8" fillId="0" borderId="1" xfId="0" applyFont="1" applyFill="1" applyBorder="1" applyAlignment="1">
      <alignment horizontal="center" vertical="center" textRotation="90"/>
    </xf>
    <xf numFmtId="0" fontId="8" fillId="0" borderId="42" xfId="0" applyFont="1" applyFill="1" applyBorder="1" applyAlignment="1">
      <alignment horizontal="center" vertical="center" textRotation="90"/>
    </xf>
    <xf numFmtId="0" fontId="29" fillId="0" borderId="32" xfId="0" applyFont="1" applyFill="1" applyBorder="1" applyAlignment="1">
      <alignment horizontal="center" vertical="center"/>
    </xf>
    <xf numFmtId="0" fontId="29" fillId="0" borderId="3" xfId="0" applyFont="1" applyFill="1" applyBorder="1" applyAlignment="1">
      <alignment horizontal="center" vertical="center"/>
    </xf>
    <xf numFmtId="0" fontId="29" fillId="0" borderId="33" xfId="0" applyFont="1" applyFill="1" applyBorder="1" applyAlignment="1">
      <alignment horizontal="center" vertical="center"/>
    </xf>
    <xf numFmtId="0" fontId="29" fillId="0" borderId="34" xfId="0" applyFont="1" applyFill="1" applyBorder="1" applyAlignment="1">
      <alignment horizontal="center" vertical="center"/>
    </xf>
    <xf numFmtId="0" fontId="29" fillId="0" borderId="35" xfId="0" applyFont="1" applyFill="1" applyBorder="1" applyAlignment="1">
      <alignment horizontal="center" vertical="center"/>
    </xf>
    <xf numFmtId="0" fontId="29" fillId="0" borderId="36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 textRotation="90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1" fontId="15" fillId="0" borderId="45" xfId="0" applyNumberFormat="1" applyFont="1" applyFill="1" applyBorder="1" applyAlignment="1">
      <alignment horizontal="center" vertical="center"/>
    </xf>
    <xf numFmtId="1" fontId="15" fillId="0" borderId="46" xfId="0" applyNumberFormat="1" applyFont="1" applyFill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CC"/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AA54"/>
  <sheetViews>
    <sheetView tabSelected="1" topLeftCell="B1" zoomScale="80" zoomScaleNormal="80" workbookViewId="0">
      <selection activeCell="M21" sqref="M21"/>
    </sheetView>
  </sheetViews>
  <sheetFormatPr defaultRowHeight="15.75" x14ac:dyDescent="0.2"/>
  <cols>
    <col min="1" max="1" width="8.140625" style="3" bestFit="1" customWidth="1"/>
    <col min="2" max="2" width="22.5703125" style="9" bestFit="1" customWidth="1"/>
    <col min="3" max="3" width="3.85546875" style="5" customWidth="1"/>
    <col min="4" max="4" width="3.140625" style="3" customWidth="1"/>
    <col min="5" max="5" width="3.85546875" style="5" customWidth="1"/>
    <col min="6" max="6" width="16.140625" style="7" bestFit="1" customWidth="1"/>
    <col min="7" max="7" width="10.7109375" style="26" customWidth="1"/>
    <col min="8" max="8" width="7.7109375" style="4" customWidth="1"/>
    <col min="9" max="9" width="19" style="7" bestFit="1" customWidth="1"/>
    <col min="10" max="10" width="3.85546875" style="5" customWidth="1"/>
    <col min="11" max="11" width="3.140625" style="3" customWidth="1"/>
    <col min="12" max="12" width="3.85546875" style="5" customWidth="1"/>
    <col min="13" max="13" width="19.42578125" style="7" bestFit="1" customWidth="1"/>
    <col min="14" max="14" width="10.7109375" style="26" customWidth="1"/>
    <col min="15" max="15" width="10.85546875" style="3" bestFit="1" customWidth="1"/>
    <col min="16" max="16" width="22.28515625" style="7" bestFit="1" customWidth="1"/>
    <col min="17" max="17" width="3.85546875" style="2" customWidth="1"/>
    <col min="18" max="18" width="3.140625" style="3" customWidth="1"/>
    <col min="19" max="19" width="3.85546875" style="2" customWidth="1"/>
    <col min="20" max="20" width="22.28515625" style="7" bestFit="1" customWidth="1"/>
    <col min="21" max="21" width="10.7109375" style="26" customWidth="1"/>
    <col min="24" max="24" width="9.140625" style="116"/>
  </cols>
  <sheetData>
    <row r="1" spans="1:27" ht="12.95" customHeight="1" x14ac:dyDescent="0.2">
      <c r="A1" s="154" t="s">
        <v>120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6"/>
      <c r="V1" s="14"/>
      <c r="W1" s="14"/>
    </row>
    <row r="2" spans="1:27" ht="13.7" customHeight="1" thickBot="1" x14ac:dyDescent="0.25">
      <c r="A2" s="157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9"/>
      <c r="V2" s="14"/>
      <c r="W2" s="14"/>
    </row>
    <row r="3" spans="1:27" ht="15.95" customHeight="1" thickTop="1" x14ac:dyDescent="0.2">
      <c r="A3" s="160" t="s">
        <v>16</v>
      </c>
      <c r="B3" s="171" t="s">
        <v>1</v>
      </c>
      <c r="C3" s="171"/>
      <c r="D3" s="171"/>
      <c r="E3" s="171"/>
      <c r="F3" s="171"/>
      <c r="G3" s="25"/>
      <c r="I3" s="165">
        <v>43904</v>
      </c>
      <c r="J3" s="166"/>
      <c r="K3" s="166"/>
      <c r="L3" s="166"/>
      <c r="M3" s="167"/>
      <c r="N3" s="29"/>
      <c r="P3" s="15"/>
      <c r="Q3" s="15"/>
      <c r="R3" s="15"/>
      <c r="S3" s="15"/>
      <c r="T3" s="15"/>
      <c r="U3" s="30"/>
    </row>
    <row r="4" spans="1:27" ht="15.95" customHeight="1" thickBot="1" x14ac:dyDescent="0.25">
      <c r="A4" s="161"/>
      <c r="B4" s="172"/>
      <c r="C4" s="172"/>
      <c r="D4" s="172"/>
      <c r="E4" s="172"/>
      <c r="F4" s="172"/>
      <c r="G4" s="25"/>
      <c r="I4" s="168"/>
      <c r="J4" s="169"/>
      <c r="K4" s="169"/>
      <c r="L4" s="169"/>
      <c r="M4" s="170"/>
      <c r="N4" s="29"/>
      <c r="P4" s="16"/>
      <c r="Q4" s="16"/>
      <c r="R4" s="16"/>
      <c r="S4" s="16"/>
      <c r="T4" s="16"/>
      <c r="U4" s="31"/>
    </row>
    <row r="5" spans="1:27" ht="16.5" thickBot="1" x14ac:dyDescent="0.25">
      <c r="C5" s="162" t="s">
        <v>17</v>
      </c>
      <c r="D5" s="163"/>
      <c r="E5" s="164"/>
      <c r="G5" s="27" t="s">
        <v>76</v>
      </c>
      <c r="J5" s="162" t="s">
        <v>18</v>
      </c>
      <c r="K5" s="163"/>
      <c r="L5" s="164"/>
      <c r="N5" s="27" t="s">
        <v>76</v>
      </c>
      <c r="Q5" s="162" t="s">
        <v>19</v>
      </c>
      <c r="R5" s="163"/>
      <c r="S5" s="164"/>
      <c r="U5" s="27" t="s">
        <v>76</v>
      </c>
    </row>
    <row r="6" spans="1:27" ht="11.25" customHeight="1" thickBot="1" x14ac:dyDescent="0.25">
      <c r="Q6" s="5"/>
      <c r="S6" s="5"/>
    </row>
    <row r="7" spans="1:27" ht="18" customHeight="1" thickBot="1" x14ac:dyDescent="0.25">
      <c r="A7" s="32">
        <v>1</v>
      </c>
      <c r="B7" s="33" t="str">
        <f>Times!A1</f>
        <v>CHE</v>
      </c>
      <c r="C7" s="34">
        <v>2</v>
      </c>
      <c r="D7" s="35" t="s">
        <v>0</v>
      </c>
      <c r="E7" s="34">
        <v>1</v>
      </c>
      <c r="F7" s="33" t="str">
        <f>Times!A2</f>
        <v>AFC</v>
      </c>
      <c r="G7" s="18" t="s">
        <v>28</v>
      </c>
      <c r="H7" s="36"/>
      <c r="I7" s="37" t="str">
        <f>Times!A8</f>
        <v>AJA</v>
      </c>
      <c r="J7" s="34">
        <v>1</v>
      </c>
      <c r="K7" s="35" t="s">
        <v>0</v>
      </c>
      <c r="L7" s="34">
        <v>1</v>
      </c>
      <c r="M7" s="38" t="str">
        <f>Times!A9</f>
        <v>LYO</v>
      </c>
      <c r="N7" s="49" t="s">
        <v>30</v>
      </c>
      <c r="O7" s="36"/>
      <c r="P7" s="37" t="str">
        <f>Times!A15</f>
        <v>VEL</v>
      </c>
      <c r="Q7" s="34">
        <v>3</v>
      </c>
      <c r="R7" s="35" t="s">
        <v>0</v>
      </c>
      <c r="S7" s="34">
        <v>0</v>
      </c>
      <c r="T7" s="38" t="str">
        <f>Times!A16</f>
        <v>MAC</v>
      </c>
      <c r="U7" s="49" t="s">
        <v>32</v>
      </c>
      <c r="V7" s="119"/>
      <c r="W7" s="119"/>
      <c r="X7" s="117"/>
      <c r="Y7" s="119"/>
      <c r="Z7" s="119"/>
      <c r="AA7" s="119"/>
    </row>
    <row r="8" spans="1:27" ht="9.9499999999999993" customHeight="1" thickBot="1" x14ac:dyDescent="0.25">
      <c r="A8" s="39"/>
      <c r="B8" s="40"/>
      <c r="C8" s="41"/>
      <c r="D8" s="35"/>
      <c r="E8" s="41"/>
      <c r="F8" s="40"/>
      <c r="G8" s="11"/>
      <c r="H8" s="36"/>
      <c r="I8" s="40"/>
      <c r="J8" s="41"/>
      <c r="K8" s="35"/>
      <c r="L8" s="41"/>
      <c r="M8" s="40"/>
      <c r="N8" s="12"/>
      <c r="O8" s="36"/>
      <c r="P8" s="40"/>
      <c r="Q8" s="41"/>
      <c r="R8" s="35"/>
      <c r="S8" s="41"/>
      <c r="T8" s="40"/>
      <c r="U8" s="11"/>
      <c r="W8" s="119"/>
      <c r="X8" s="117"/>
      <c r="Y8" s="119"/>
      <c r="Z8" s="119"/>
      <c r="AA8" s="119"/>
    </row>
    <row r="9" spans="1:27" ht="18" customHeight="1" thickBot="1" x14ac:dyDescent="0.25">
      <c r="A9" s="32">
        <v>2</v>
      </c>
      <c r="B9" s="33" t="str">
        <f>Times!A3</f>
        <v>SPO</v>
      </c>
      <c r="C9" s="34">
        <v>0</v>
      </c>
      <c r="D9" s="35" t="s">
        <v>0</v>
      </c>
      <c r="E9" s="34">
        <v>0</v>
      </c>
      <c r="F9" s="33" t="str">
        <f>Times!A4</f>
        <v>SJO</v>
      </c>
      <c r="G9" s="49" t="s">
        <v>29</v>
      </c>
      <c r="H9" s="36"/>
      <c r="I9" s="37" t="str">
        <f>Times!A10</f>
        <v>ROM</v>
      </c>
      <c r="J9" s="34">
        <v>1</v>
      </c>
      <c r="K9" s="35" t="s">
        <v>0</v>
      </c>
      <c r="L9" s="34">
        <v>1</v>
      </c>
      <c r="M9" s="38" t="str">
        <f>Times!A11</f>
        <v>FLU</v>
      </c>
      <c r="N9" s="49" t="s">
        <v>31</v>
      </c>
      <c r="O9" s="36"/>
      <c r="P9" s="37" t="str">
        <f>Times!A17</f>
        <v>VAS</v>
      </c>
      <c r="Q9" s="34">
        <v>0</v>
      </c>
      <c r="R9" s="35" t="s">
        <v>0</v>
      </c>
      <c r="S9" s="34">
        <v>0</v>
      </c>
      <c r="T9" s="38" t="str">
        <f>Times!A18</f>
        <v>RAY</v>
      </c>
      <c r="U9" s="49" t="s">
        <v>33</v>
      </c>
      <c r="W9" s="119"/>
      <c r="X9" s="117"/>
      <c r="Y9" s="119"/>
      <c r="Z9" s="119"/>
      <c r="AA9" s="119"/>
    </row>
    <row r="10" spans="1:27" ht="9.9499999999999993" customHeight="1" thickBot="1" x14ac:dyDescent="0.25">
      <c r="A10" s="39"/>
      <c r="B10" s="40"/>
      <c r="C10" s="42"/>
      <c r="D10" s="39"/>
      <c r="E10" s="42"/>
      <c r="F10" s="40"/>
      <c r="G10" s="11"/>
      <c r="H10" s="36"/>
      <c r="I10" s="40"/>
      <c r="J10" s="42"/>
      <c r="K10" s="39"/>
      <c r="L10" s="42"/>
      <c r="M10" s="40"/>
      <c r="N10" s="12"/>
      <c r="O10" s="36"/>
      <c r="P10" s="40"/>
      <c r="Q10" s="42"/>
      <c r="R10" s="39"/>
      <c r="S10" s="42"/>
      <c r="T10" s="40"/>
      <c r="U10" s="11"/>
      <c r="W10" s="119"/>
      <c r="X10" s="117"/>
      <c r="Y10" s="119"/>
      <c r="Z10" s="119"/>
      <c r="AA10" s="119"/>
    </row>
    <row r="11" spans="1:27" ht="18" customHeight="1" thickBot="1" x14ac:dyDescent="0.25">
      <c r="A11" s="32">
        <v>3</v>
      </c>
      <c r="B11" s="33" t="str">
        <f>Times!A5</f>
        <v>BAY</v>
      </c>
      <c r="C11" s="43">
        <v>2</v>
      </c>
      <c r="D11" s="39" t="s">
        <v>0</v>
      </c>
      <c r="E11" s="43">
        <v>2</v>
      </c>
      <c r="F11" s="44" t="str">
        <f>Times!A6</f>
        <v>BOR</v>
      </c>
      <c r="G11" s="45" t="s">
        <v>34</v>
      </c>
      <c r="H11" s="36"/>
      <c r="I11" s="37" t="str">
        <f>Times!A12</f>
        <v>MIL</v>
      </c>
      <c r="J11" s="43">
        <v>0</v>
      </c>
      <c r="K11" s="39" t="s">
        <v>0</v>
      </c>
      <c r="L11" s="43">
        <v>0</v>
      </c>
      <c r="M11" s="38" t="str">
        <f>Times!A13</f>
        <v>SCR</v>
      </c>
      <c r="N11" s="45" t="s">
        <v>38</v>
      </c>
      <c r="O11" s="46"/>
      <c r="P11" s="37" t="str">
        <f>Times!A19</f>
        <v>AND</v>
      </c>
      <c r="Q11" s="43">
        <v>1</v>
      </c>
      <c r="R11" s="39" t="s">
        <v>0</v>
      </c>
      <c r="S11" s="43">
        <v>1</v>
      </c>
      <c r="T11" s="38" t="str">
        <f>Times!A20</f>
        <v>PAR</v>
      </c>
      <c r="U11" s="45" t="s">
        <v>39</v>
      </c>
      <c r="W11" s="119"/>
      <c r="X11" s="117"/>
      <c r="Y11" s="119"/>
      <c r="Z11" s="119"/>
      <c r="AA11" s="119"/>
    </row>
    <row r="12" spans="1:27" ht="9.9499999999999993" customHeight="1" thickBot="1" x14ac:dyDescent="0.25">
      <c r="A12" s="39"/>
      <c r="B12" s="40"/>
      <c r="C12" s="42"/>
      <c r="D12" s="39"/>
      <c r="E12" s="42"/>
      <c r="F12" s="40"/>
      <c r="H12" s="36"/>
      <c r="I12" s="40"/>
      <c r="J12" s="42"/>
      <c r="K12" s="39"/>
      <c r="L12" s="42"/>
      <c r="M12" s="40"/>
      <c r="O12" s="36"/>
      <c r="P12" s="40"/>
      <c r="Q12" s="42"/>
      <c r="R12" s="39"/>
      <c r="S12" s="42"/>
      <c r="T12" s="40"/>
      <c r="W12" s="119"/>
      <c r="X12" s="117"/>
      <c r="Y12" s="119"/>
      <c r="Z12" s="119"/>
      <c r="AA12" s="119"/>
    </row>
    <row r="13" spans="1:27" ht="18" customHeight="1" thickBot="1" x14ac:dyDescent="0.3">
      <c r="A13" s="125">
        <v>4</v>
      </c>
      <c r="B13" s="129" t="str">
        <f>Times!A2</f>
        <v>AFC</v>
      </c>
      <c r="C13" s="130"/>
      <c r="D13" s="131" t="s">
        <v>0</v>
      </c>
      <c r="E13" s="130"/>
      <c r="F13" s="129" t="str">
        <f>Times!A7</f>
        <v>XXXX</v>
      </c>
      <c r="G13" s="132" t="s">
        <v>36</v>
      </c>
      <c r="H13" s="36"/>
      <c r="I13" s="37" t="str">
        <f>Times!A9</f>
        <v>LYO</v>
      </c>
      <c r="J13" s="34">
        <v>2</v>
      </c>
      <c r="K13" s="39" t="s">
        <v>0</v>
      </c>
      <c r="L13" s="34">
        <v>1</v>
      </c>
      <c r="M13" s="38" t="str">
        <f>Times!A14</f>
        <v>AMA</v>
      </c>
      <c r="N13" s="45" t="s">
        <v>35</v>
      </c>
      <c r="O13" s="36"/>
      <c r="P13" s="37" t="str">
        <f>Times!A16</f>
        <v>MAC</v>
      </c>
      <c r="Q13" s="34">
        <v>3</v>
      </c>
      <c r="R13" s="39" t="s">
        <v>0</v>
      </c>
      <c r="S13" s="34">
        <v>2</v>
      </c>
      <c r="T13" s="38" t="str">
        <f>Times!A21</f>
        <v>JUV</v>
      </c>
      <c r="U13" s="45" t="s">
        <v>37</v>
      </c>
      <c r="W13" s="119"/>
      <c r="X13" s="118"/>
      <c r="Y13" s="119"/>
      <c r="Z13" s="118"/>
      <c r="AA13" s="119"/>
    </row>
    <row r="14" spans="1:27" ht="9.9499999999999993" customHeight="1" thickBot="1" x14ac:dyDescent="0.3">
      <c r="A14" s="39"/>
      <c r="B14" s="40"/>
      <c r="C14" s="42"/>
      <c r="D14" s="39"/>
      <c r="E14" s="42"/>
      <c r="F14" s="40"/>
      <c r="H14" s="36"/>
      <c r="I14" s="40"/>
      <c r="J14" s="42"/>
      <c r="K14" s="39"/>
      <c r="L14" s="42"/>
      <c r="M14" s="40"/>
      <c r="O14" s="36"/>
      <c r="P14" s="40"/>
      <c r="Q14" s="42"/>
      <c r="R14" s="39"/>
      <c r="S14" s="42"/>
      <c r="T14" s="40"/>
      <c r="W14" s="119"/>
      <c r="X14" s="118"/>
      <c r="Y14" s="119"/>
      <c r="Z14" s="119"/>
      <c r="AA14" s="119"/>
    </row>
    <row r="15" spans="1:27" ht="18" customHeight="1" thickBot="1" x14ac:dyDescent="0.3">
      <c r="A15" s="32">
        <v>5</v>
      </c>
      <c r="B15" s="33" t="str">
        <f>Times!A1</f>
        <v>CHE</v>
      </c>
      <c r="C15" s="43">
        <v>1</v>
      </c>
      <c r="D15" s="39" t="s">
        <v>0</v>
      </c>
      <c r="E15" s="43">
        <v>0</v>
      </c>
      <c r="F15" s="44" t="str">
        <f>Times!A3</f>
        <v>SPO</v>
      </c>
      <c r="G15" s="47" t="s">
        <v>40</v>
      </c>
      <c r="H15" s="36"/>
      <c r="I15" s="37" t="str">
        <f>Times!A8</f>
        <v>AJA</v>
      </c>
      <c r="J15" s="43">
        <v>2</v>
      </c>
      <c r="K15" s="39" t="s">
        <v>0</v>
      </c>
      <c r="L15" s="43">
        <v>1</v>
      </c>
      <c r="M15" s="38" t="str">
        <f>Times!A10</f>
        <v>ROM</v>
      </c>
      <c r="N15" s="47" t="s">
        <v>64</v>
      </c>
      <c r="O15" s="36"/>
      <c r="P15" s="37" t="str">
        <f>Times!A15</f>
        <v>VEL</v>
      </c>
      <c r="Q15" s="43">
        <v>2</v>
      </c>
      <c r="R15" s="35" t="s">
        <v>0</v>
      </c>
      <c r="S15" s="43">
        <v>3</v>
      </c>
      <c r="T15" s="38" t="str">
        <f>Times!A17</f>
        <v>VAS</v>
      </c>
      <c r="U15" s="47" t="s">
        <v>53</v>
      </c>
      <c r="V15" s="119"/>
      <c r="W15" s="119"/>
      <c r="X15" s="118"/>
      <c r="Y15" s="119"/>
      <c r="Z15" s="118"/>
      <c r="AA15" s="119"/>
    </row>
    <row r="16" spans="1:27" ht="9.9499999999999993" customHeight="1" thickBot="1" x14ac:dyDescent="0.3">
      <c r="A16" s="48"/>
      <c r="B16" s="40"/>
      <c r="C16" s="42"/>
      <c r="D16" s="39"/>
      <c r="E16" s="42"/>
      <c r="F16" s="40"/>
      <c r="H16" s="36"/>
      <c r="I16" s="40"/>
      <c r="J16" s="42"/>
      <c r="K16" s="39"/>
      <c r="L16" s="42"/>
      <c r="M16" s="40"/>
      <c r="O16" s="36"/>
      <c r="P16" s="40"/>
      <c r="Q16" s="42"/>
      <c r="R16" s="39"/>
      <c r="S16" s="42"/>
      <c r="T16" s="40"/>
      <c r="W16" s="119"/>
      <c r="X16" s="118"/>
      <c r="Y16" s="119"/>
      <c r="Z16" s="119"/>
      <c r="AA16" s="119"/>
    </row>
    <row r="17" spans="1:27" ht="18" customHeight="1" thickBot="1" x14ac:dyDescent="0.3">
      <c r="A17" s="32">
        <v>6</v>
      </c>
      <c r="B17" s="33" t="str">
        <f>Times!A4</f>
        <v>SJO</v>
      </c>
      <c r="C17" s="43">
        <v>1</v>
      </c>
      <c r="D17" s="39" t="s">
        <v>0</v>
      </c>
      <c r="E17" s="43">
        <v>3</v>
      </c>
      <c r="F17" s="44" t="str">
        <f>Times!A5</f>
        <v>BAY</v>
      </c>
      <c r="G17" s="47" t="s">
        <v>52</v>
      </c>
      <c r="H17" s="36"/>
      <c r="I17" s="37" t="str">
        <f>Times!A11</f>
        <v>FLU</v>
      </c>
      <c r="J17" s="43">
        <v>0</v>
      </c>
      <c r="K17" s="39" t="s">
        <v>0</v>
      </c>
      <c r="L17" s="43">
        <v>0</v>
      </c>
      <c r="M17" s="38" t="str">
        <f>Times!A12</f>
        <v>MIL</v>
      </c>
      <c r="N17" s="47" t="s">
        <v>41</v>
      </c>
      <c r="O17" s="36"/>
      <c r="P17" s="37" t="str">
        <f>Times!A18</f>
        <v>RAY</v>
      </c>
      <c r="Q17" s="43">
        <v>1</v>
      </c>
      <c r="R17" s="39" t="s">
        <v>0</v>
      </c>
      <c r="S17" s="43">
        <v>2</v>
      </c>
      <c r="T17" s="38" t="str">
        <f>Times!A19</f>
        <v>AND</v>
      </c>
      <c r="U17" s="47" t="s">
        <v>65</v>
      </c>
      <c r="W17" s="119"/>
      <c r="X17" s="118"/>
      <c r="Y17" s="119"/>
      <c r="Z17" s="118"/>
      <c r="AA17" s="119"/>
    </row>
    <row r="18" spans="1:27" ht="9.9499999999999993" customHeight="1" thickBot="1" x14ac:dyDescent="0.3">
      <c r="A18" s="39"/>
      <c r="B18" s="40"/>
      <c r="C18" s="42"/>
      <c r="D18" s="39"/>
      <c r="E18" s="42"/>
      <c r="F18" s="40"/>
      <c r="H18" s="36"/>
      <c r="I18" s="40"/>
      <c r="J18" s="42"/>
      <c r="K18" s="39"/>
      <c r="L18" s="42"/>
      <c r="M18" s="40"/>
      <c r="O18" s="48"/>
      <c r="P18" s="40"/>
      <c r="Q18" s="42"/>
      <c r="R18" s="39"/>
      <c r="S18" s="42"/>
      <c r="T18" s="40"/>
      <c r="W18" s="119"/>
      <c r="X18" s="118"/>
      <c r="Y18" s="119"/>
      <c r="Z18" s="119"/>
      <c r="AA18" s="119"/>
    </row>
    <row r="19" spans="1:27" ht="18" customHeight="1" thickBot="1" x14ac:dyDescent="0.3">
      <c r="A19" s="125">
        <v>7</v>
      </c>
      <c r="B19" s="129" t="str">
        <f>Times!A6</f>
        <v>BOR</v>
      </c>
      <c r="C19" s="130"/>
      <c r="D19" s="131" t="s">
        <v>0</v>
      </c>
      <c r="E19" s="130"/>
      <c r="F19" s="129" t="str">
        <f>Times!A7</f>
        <v>XXXX</v>
      </c>
      <c r="G19" s="132" t="s">
        <v>42</v>
      </c>
      <c r="H19" s="36"/>
      <c r="I19" s="37" t="str">
        <f>Times!A13</f>
        <v>SCR</v>
      </c>
      <c r="J19" s="34">
        <v>1</v>
      </c>
      <c r="K19" s="35" t="s">
        <v>0</v>
      </c>
      <c r="L19" s="34">
        <v>0</v>
      </c>
      <c r="M19" s="38" t="str">
        <f>Times!A14</f>
        <v>AMA</v>
      </c>
      <c r="N19" s="49" t="s">
        <v>66</v>
      </c>
      <c r="O19" s="36"/>
      <c r="P19" s="37" t="str">
        <f>Times!A20</f>
        <v>PAR</v>
      </c>
      <c r="Q19" s="34">
        <v>0</v>
      </c>
      <c r="R19" s="35" t="s">
        <v>0</v>
      </c>
      <c r="S19" s="34">
        <v>0</v>
      </c>
      <c r="T19" s="38" t="str">
        <f>Times!A21</f>
        <v>JUV</v>
      </c>
      <c r="U19" s="49" t="s">
        <v>55</v>
      </c>
      <c r="V19" s="126"/>
      <c r="W19" s="119"/>
      <c r="X19" s="118"/>
      <c r="Y19" s="119"/>
      <c r="Z19" s="118"/>
      <c r="AA19" s="119"/>
    </row>
    <row r="20" spans="1:27" ht="9.9499999999999993" customHeight="1" thickBot="1" x14ac:dyDescent="0.3">
      <c r="A20" s="35"/>
      <c r="B20" s="40"/>
      <c r="C20" s="41"/>
      <c r="D20" s="35"/>
      <c r="E20" s="41"/>
      <c r="F20" s="40"/>
      <c r="G20" s="28"/>
      <c r="H20" s="36"/>
      <c r="I20" s="40"/>
      <c r="J20" s="41"/>
      <c r="K20" s="35"/>
      <c r="L20" s="41"/>
      <c r="M20" s="40"/>
      <c r="N20" s="28"/>
      <c r="O20" s="36"/>
      <c r="P20" s="40"/>
      <c r="Q20" s="41"/>
      <c r="R20" s="35"/>
      <c r="S20" s="41"/>
      <c r="T20" s="40"/>
      <c r="U20" s="28"/>
      <c r="V20" s="119"/>
      <c r="W20" s="119"/>
      <c r="X20" s="118"/>
      <c r="Y20" s="119"/>
      <c r="Z20" s="119"/>
      <c r="AA20" s="119"/>
    </row>
    <row r="21" spans="1:27" ht="18" customHeight="1" thickBot="1" x14ac:dyDescent="0.3">
      <c r="A21" s="125">
        <v>8</v>
      </c>
      <c r="B21" s="33" t="str">
        <f>Times!A2</f>
        <v>AFC</v>
      </c>
      <c r="C21" s="34">
        <v>4</v>
      </c>
      <c r="D21" s="35" t="s">
        <v>0</v>
      </c>
      <c r="E21" s="34">
        <v>0</v>
      </c>
      <c r="F21" s="33" t="str">
        <f>Times!A3</f>
        <v>SPO</v>
      </c>
      <c r="G21" s="49" t="s">
        <v>54</v>
      </c>
      <c r="H21" s="36"/>
      <c r="I21" s="37" t="str">
        <f>Times!A9</f>
        <v>LYO</v>
      </c>
      <c r="J21" s="34">
        <v>3</v>
      </c>
      <c r="K21" s="35" t="s">
        <v>0</v>
      </c>
      <c r="L21" s="34">
        <v>1</v>
      </c>
      <c r="M21" s="38" t="str">
        <f>Times!A10</f>
        <v>ROM</v>
      </c>
      <c r="N21" s="49" t="s">
        <v>43</v>
      </c>
      <c r="O21" s="36"/>
      <c r="P21" s="37" t="str">
        <f>Times!A16</f>
        <v>MAC</v>
      </c>
      <c r="Q21" s="34">
        <v>1</v>
      </c>
      <c r="R21" s="35" t="s">
        <v>0</v>
      </c>
      <c r="S21" s="34">
        <v>2</v>
      </c>
      <c r="T21" s="38" t="str">
        <f>Times!A17</f>
        <v>VAS</v>
      </c>
      <c r="U21" s="49" t="s">
        <v>67</v>
      </c>
      <c r="V21" s="119"/>
      <c r="W21" s="119"/>
      <c r="X21" s="118"/>
      <c r="Y21" s="119"/>
      <c r="Z21" s="118"/>
      <c r="AA21" s="119"/>
    </row>
    <row r="22" spans="1:27" ht="9.9499999999999993" customHeight="1" thickBot="1" x14ac:dyDescent="0.3">
      <c r="A22" s="35"/>
      <c r="B22" s="40"/>
      <c r="C22" s="41"/>
      <c r="D22" s="35"/>
      <c r="E22" s="41"/>
      <c r="F22" s="40"/>
      <c r="G22" s="28"/>
      <c r="H22" s="36"/>
      <c r="I22" s="40"/>
      <c r="J22" s="41"/>
      <c r="K22" s="35"/>
      <c r="L22" s="41"/>
      <c r="M22" s="40"/>
      <c r="N22" s="28"/>
      <c r="O22" s="36"/>
      <c r="P22" s="40"/>
      <c r="Q22" s="41"/>
      <c r="R22" s="35"/>
      <c r="S22" s="41"/>
      <c r="T22" s="40"/>
      <c r="U22" s="28"/>
      <c r="V22" s="119"/>
      <c r="W22" s="119"/>
      <c r="X22" s="118"/>
      <c r="Y22" s="119"/>
      <c r="Z22" s="119"/>
      <c r="AA22" s="119"/>
    </row>
    <row r="23" spans="1:27" ht="18" customHeight="1" thickBot="1" x14ac:dyDescent="0.3">
      <c r="A23" s="125">
        <v>9</v>
      </c>
      <c r="B23" s="33" t="str">
        <f>Times!A1</f>
        <v>CHE</v>
      </c>
      <c r="C23" s="34">
        <v>0</v>
      </c>
      <c r="D23" s="35" t="s">
        <v>0</v>
      </c>
      <c r="E23" s="34">
        <v>1</v>
      </c>
      <c r="F23" s="33" t="str">
        <f>Times!A6</f>
        <v>BOR</v>
      </c>
      <c r="G23" s="45" t="s">
        <v>44</v>
      </c>
      <c r="H23" s="36"/>
      <c r="I23" s="37" t="str">
        <f>Times!A8</f>
        <v>AJA</v>
      </c>
      <c r="J23" s="34">
        <v>1</v>
      </c>
      <c r="K23" s="35" t="s">
        <v>0</v>
      </c>
      <c r="L23" s="34">
        <v>1</v>
      </c>
      <c r="M23" s="38" t="str">
        <f>Times!A13</f>
        <v>SCR</v>
      </c>
      <c r="N23" s="45" t="s">
        <v>68</v>
      </c>
      <c r="O23" s="36"/>
      <c r="P23" s="37" t="str">
        <f>Times!A15</f>
        <v>VEL</v>
      </c>
      <c r="Q23" s="34">
        <v>0</v>
      </c>
      <c r="R23" s="35" t="s">
        <v>0</v>
      </c>
      <c r="S23" s="34">
        <v>1</v>
      </c>
      <c r="T23" s="38" t="str">
        <f>Times!A20</f>
        <v>PAR</v>
      </c>
      <c r="U23" s="45" t="s">
        <v>57</v>
      </c>
      <c r="V23" s="119"/>
      <c r="W23" s="119"/>
      <c r="X23" s="118"/>
      <c r="Y23" s="119"/>
      <c r="Z23" s="118"/>
      <c r="AA23" s="119"/>
    </row>
    <row r="24" spans="1:27" ht="9.9499999999999993" customHeight="1" thickBot="1" x14ac:dyDescent="0.3">
      <c r="A24" s="35"/>
      <c r="B24" s="40"/>
      <c r="C24" s="41"/>
      <c r="D24" s="35"/>
      <c r="E24" s="41"/>
      <c r="F24" s="40"/>
      <c r="G24" s="28"/>
      <c r="H24" s="36"/>
      <c r="I24" s="40"/>
      <c r="J24" s="41"/>
      <c r="K24" s="35"/>
      <c r="L24" s="41"/>
      <c r="M24" s="40"/>
      <c r="N24" s="12"/>
      <c r="O24" s="36"/>
      <c r="P24" s="40"/>
      <c r="Q24" s="41"/>
      <c r="R24" s="35"/>
      <c r="S24" s="41"/>
      <c r="T24" s="40"/>
      <c r="U24" s="11"/>
      <c r="V24" s="119"/>
      <c r="W24" s="119"/>
      <c r="X24" s="118"/>
      <c r="Y24" s="119"/>
      <c r="Z24" s="119"/>
      <c r="AA24" s="119"/>
    </row>
    <row r="25" spans="1:27" ht="18" customHeight="1" thickBot="1" x14ac:dyDescent="0.3">
      <c r="A25" s="125">
        <v>10</v>
      </c>
      <c r="B25" s="129" t="str">
        <f>Times!A5</f>
        <v>BAY</v>
      </c>
      <c r="C25" s="130"/>
      <c r="D25" s="131" t="s">
        <v>0</v>
      </c>
      <c r="E25" s="130"/>
      <c r="F25" s="129" t="str">
        <f>Times!A7</f>
        <v>XXXX</v>
      </c>
      <c r="G25" s="132" t="s">
        <v>56</v>
      </c>
      <c r="H25" s="36"/>
      <c r="I25" s="37" t="str">
        <f>Times!A12</f>
        <v>MIL</v>
      </c>
      <c r="J25" s="34">
        <v>2</v>
      </c>
      <c r="K25" s="35" t="s">
        <v>0</v>
      </c>
      <c r="L25" s="34">
        <v>1</v>
      </c>
      <c r="M25" s="38" t="str">
        <f>Times!A14</f>
        <v>AMA</v>
      </c>
      <c r="N25" s="45" t="s">
        <v>45</v>
      </c>
      <c r="O25" s="36"/>
      <c r="P25" s="37" t="str">
        <f>Times!A19</f>
        <v>AND</v>
      </c>
      <c r="Q25" s="34">
        <v>3</v>
      </c>
      <c r="R25" s="35" t="s">
        <v>0</v>
      </c>
      <c r="S25" s="34">
        <v>2</v>
      </c>
      <c r="T25" s="38" t="str">
        <f>Times!A21</f>
        <v>JUV</v>
      </c>
      <c r="U25" s="45" t="s">
        <v>69</v>
      </c>
      <c r="V25" s="119"/>
      <c r="W25" s="119"/>
      <c r="X25" s="118"/>
      <c r="Y25" s="119"/>
      <c r="Z25" s="118"/>
      <c r="AA25" s="119"/>
    </row>
    <row r="26" spans="1:27" ht="9.9499999999999993" customHeight="1" thickBot="1" x14ac:dyDescent="0.25">
      <c r="A26" s="36"/>
      <c r="B26" s="50"/>
      <c r="C26" s="41"/>
      <c r="D26" s="36"/>
      <c r="E26" s="41"/>
      <c r="F26" s="50"/>
      <c r="G26" s="12"/>
      <c r="H26" s="36"/>
      <c r="I26" s="50"/>
      <c r="J26" s="41"/>
      <c r="K26" s="36"/>
      <c r="L26" s="41"/>
      <c r="M26" s="50"/>
      <c r="N26" s="12"/>
      <c r="O26" s="36"/>
      <c r="P26" s="50"/>
      <c r="Q26" s="41"/>
      <c r="R26" s="36"/>
      <c r="S26" s="41"/>
      <c r="T26" s="50"/>
      <c r="U26" s="12"/>
      <c r="V26" s="119"/>
      <c r="W26" s="119"/>
      <c r="X26" s="117"/>
      <c r="Y26" s="119"/>
      <c r="Z26" s="119"/>
      <c r="AA26" s="119"/>
    </row>
    <row r="27" spans="1:27" ht="18" customHeight="1" thickBot="1" x14ac:dyDescent="0.25">
      <c r="A27" s="125">
        <v>11</v>
      </c>
      <c r="B27" s="33" t="str">
        <f>Times!A2</f>
        <v>AFC</v>
      </c>
      <c r="C27" s="34">
        <v>4</v>
      </c>
      <c r="D27" s="35" t="s">
        <v>0</v>
      </c>
      <c r="E27" s="34">
        <v>3</v>
      </c>
      <c r="F27" s="33" t="str">
        <f>Times!A4</f>
        <v>SJO</v>
      </c>
      <c r="G27" s="47" t="s">
        <v>46</v>
      </c>
      <c r="H27" s="36"/>
      <c r="I27" s="37" t="str">
        <f>Times!A9</f>
        <v>LYO</v>
      </c>
      <c r="J27" s="34">
        <v>0</v>
      </c>
      <c r="K27" s="35" t="s">
        <v>0</v>
      </c>
      <c r="L27" s="34">
        <v>1</v>
      </c>
      <c r="M27" s="38" t="str">
        <f>Times!A11</f>
        <v>FLU</v>
      </c>
      <c r="N27" s="47" t="s">
        <v>70</v>
      </c>
      <c r="O27" s="36"/>
      <c r="P27" s="37" t="str">
        <f>Times!A16</f>
        <v>MAC</v>
      </c>
      <c r="Q27" s="34">
        <v>2</v>
      </c>
      <c r="R27" s="35" t="s">
        <v>0</v>
      </c>
      <c r="S27" s="34">
        <v>3</v>
      </c>
      <c r="T27" s="38" t="str">
        <f>Times!A18</f>
        <v>RAY</v>
      </c>
      <c r="U27" s="47" t="s">
        <v>59</v>
      </c>
      <c r="V27" s="119"/>
      <c r="W27" s="119"/>
      <c r="X27" s="117"/>
      <c r="Y27" s="119"/>
      <c r="Z27" s="119"/>
      <c r="AA27" s="119"/>
    </row>
    <row r="28" spans="1:27" ht="9.9499999999999993" customHeight="1" thickBot="1" x14ac:dyDescent="0.25">
      <c r="A28" s="36"/>
      <c r="B28" s="50"/>
      <c r="C28" s="41"/>
      <c r="D28" s="36"/>
      <c r="E28" s="41"/>
      <c r="F28" s="50"/>
      <c r="G28" s="28"/>
      <c r="H28" s="36"/>
      <c r="I28" s="50"/>
      <c r="J28" s="41"/>
      <c r="K28" s="36"/>
      <c r="L28" s="41"/>
      <c r="M28" s="50"/>
      <c r="N28" s="28"/>
      <c r="O28" s="36"/>
      <c r="P28" s="50"/>
      <c r="Q28" s="41"/>
      <c r="R28" s="36"/>
      <c r="S28" s="41"/>
      <c r="T28" s="50"/>
      <c r="U28" s="28"/>
      <c r="V28" s="119"/>
      <c r="W28" s="119"/>
      <c r="X28" s="117"/>
      <c r="Y28" s="119"/>
      <c r="Z28" s="119"/>
      <c r="AA28" s="119"/>
    </row>
    <row r="29" spans="1:27" ht="18" customHeight="1" thickBot="1" x14ac:dyDescent="0.25">
      <c r="A29" s="125">
        <v>12</v>
      </c>
      <c r="B29" s="33" t="str">
        <f>Times!A3</f>
        <v>SPO</v>
      </c>
      <c r="C29" s="34">
        <v>2</v>
      </c>
      <c r="D29" s="35" t="s">
        <v>0</v>
      </c>
      <c r="E29" s="34">
        <v>3</v>
      </c>
      <c r="F29" s="33" t="str">
        <f>Times!A6</f>
        <v>BOR</v>
      </c>
      <c r="G29" s="47" t="s">
        <v>58</v>
      </c>
      <c r="H29" s="36"/>
      <c r="I29" s="37" t="str">
        <f>Times!A10</f>
        <v>ROM</v>
      </c>
      <c r="J29" s="34">
        <v>0</v>
      </c>
      <c r="K29" s="35" t="s">
        <v>0</v>
      </c>
      <c r="L29" s="34">
        <v>1</v>
      </c>
      <c r="M29" s="38" t="str">
        <f>Times!A13</f>
        <v>SCR</v>
      </c>
      <c r="N29" s="47" t="s">
        <v>47</v>
      </c>
      <c r="O29" s="36"/>
      <c r="P29" s="37" t="str">
        <f>Times!A17</f>
        <v>VAS</v>
      </c>
      <c r="Q29" s="34">
        <v>3</v>
      </c>
      <c r="R29" s="35" t="s">
        <v>0</v>
      </c>
      <c r="S29" s="34">
        <v>1</v>
      </c>
      <c r="T29" s="38" t="str">
        <f>Times!A20</f>
        <v>PAR</v>
      </c>
      <c r="U29" s="47" t="s">
        <v>71</v>
      </c>
      <c r="V29" s="119"/>
      <c r="W29" s="119"/>
      <c r="X29" s="117"/>
      <c r="Y29" s="119"/>
      <c r="Z29" s="119"/>
      <c r="AA29" s="119"/>
    </row>
    <row r="30" spans="1:27" ht="9.9499999999999993" customHeight="1" thickBot="1" x14ac:dyDescent="0.25">
      <c r="A30" s="36"/>
      <c r="B30" s="50"/>
      <c r="C30" s="41"/>
      <c r="D30" s="36"/>
      <c r="E30" s="41"/>
      <c r="F30" s="50"/>
      <c r="G30" s="28"/>
      <c r="H30" s="36"/>
      <c r="I30" s="50"/>
      <c r="J30" s="41"/>
      <c r="K30" s="36"/>
      <c r="L30" s="41"/>
      <c r="M30" s="50"/>
      <c r="N30" s="28"/>
      <c r="O30" s="36"/>
      <c r="P30" s="50"/>
      <c r="Q30" s="41"/>
      <c r="R30" s="36"/>
      <c r="S30" s="41"/>
      <c r="T30" s="50"/>
      <c r="U30" s="28"/>
      <c r="V30" s="119"/>
      <c r="W30" s="119"/>
      <c r="X30" s="117"/>
      <c r="Y30" s="119"/>
      <c r="Z30" s="119"/>
      <c r="AA30" s="119"/>
    </row>
    <row r="31" spans="1:27" ht="18" customHeight="1" thickBot="1" x14ac:dyDescent="0.25">
      <c r="A31" s="125">
        <v>13</v>
      </c>
      <c r="B31" s="33" t="str">
        <f>Times!A1</f>
        <v>CHE</v>
      </c>
      <c r="C31" s="34">
        <v>0</v>
      </c>
      <c r="D31" s="35" t="s">
        <v>0</v>
      </c>
      <c r="E31" s="34">
        <v>0</v>
      </c>
      <c r="F31" s="33" t="str">
        <f>Times!A5</f>
        <v>BAY</v>
      </c>
      <c r="G31" s="18" t="s">
        <v>48</v>
      </c>
      <c r="H31" s="36"/>
      <c r="I31" s="37" t="str">
        <f>Times!A8</f>
        <v>AJA</v>
      </c>
      <c r="J31" s="34">
        <v>3</v>
      </c>
      <c r="K31" s="35" t="s">
        <v>0</v>
      </c>
      <c r="L31" s="34">
        <v>2</v>
      </c>
      <c r="M31" s="38" t="str">
        <f>Times!A12</f>
        <v>MIL</v>
      </c>
      <c r="N31" s="18" t="s">
        <v>72</v>
      </c>
      <c r="O31" s="36"/>
      <c r="P31" s="37" t="str">
        <f>Times!A15</f>
        <v>VEL</v>
      </c>
      <c r="Q31" s="34">
        <v>1</v>
      </c>
      <c r="R31" s="35" t="s">
        <v>0</v>
      </c>
      <c r="S31" s="34">
        <v>3</v>
      </c>
      <c r="T31" s="38" t="str">
        <f>Times!A19</f>
        <v>AND</v>
      </c>
      <c r="U31" s="18" t="s">
        <v>61</v>
      </c>
      <c r="V31" s="119"/>
      <c r="W31" s="119"/>
      <c r="X31" s="117"/>
      <c r="Y31" s="119"/>
      <c r="Z31" s="119"/>
      <c r="AA31" s="119"/>
    </row>
    <row r="32" spans="1:27" ht="9.9499999999999993" customHeight="1" thickBot="1" x14ac:dyDescent="0.25">
      <c r="A32" s="36"/>
      <c r="B32" s="50"/>
      <c r="C32" s="41"/>
      <c r="D32" s="36"/>
      <c r="E32" s="41"/>
      <c r="F32" s="50"/>
      <c r="G32" s="28"/>
      <c r="H32" s="36"/>
      <c r="I32" s="50"/>
      <c r="J32" s="41"/>
      <c r="K32" s="36"/>
      <c r="L32" s="41"/>
      <c r="M32" s="50"/>
      <c r="N32" s="28"/>
      <c r="O32" s="36"/>
      <c r="P32" s="50"/>
      <c r="Q32" s="41"/>
      <c r="R32" s="36"/>
      <c r="S32" s="41"/>
      <c r="T32" s="50"/>
      <c r="U32" s="28"/>
      <c r="V32" s="119"/>
      <c r="W32" s="119"/>
      <c r="X32" s="117"/>
      <c r="Y32" s="119"/>
      <c r="Z32" s="119"/>
      <c r="AA32" s="119"/>
    </row>
    <row r="33" spans="1:22" ht="18" customHeight="1" thickBot="1" x14ac:dyDescent="0.25">
      <c r="A33" s="125">
        <v>14</v>
      </c>
      <c r="B33" s="129" t="str">
        <f>Times!A4</f>
        <v>SJO</v>
      </c>
      <c r="C33" s="130"/>
      <c r="D33" s="131" t="s">
        <v>0</v>
      </c>
      <c r="E33" s="130"/>
      <c r="F33" s="129" t="str">
        <f>Times!A7</f>
        <v>XXXX</v>
      </c>
      <c r="G33" s="132" t="s">
        <v>60</v>
      </c>
      <c r="H33" s="36"/>
      <c r="I33" s="37" t="str">
        <f>Times!A11</f>
        <v>FLU</v>
      </c>
      <c r="J33" s="34">
        <v>4</v>
      </c>
      <c r="K33" s="35" t="s">
        <v>0</v>
      </c>
      <c r="L33" s="34">
        <v>0</v>
      </c>
      <c r="M33" s="38" t="str">
        <f>Times!A14</f>
        <v>AMA</v>
      </c>
      <c r="N33" s="18" t="s">
        <v>49</v>
      </c>
      <c r="O33" s="36"/>
      <c r="P33" s="37" t="str">
        <f>Times!A18</f>
        <v>RAY</v>
      </c>
      <c r="Q33" s="34">
        <v>2</v>
      </c>
      <c r="R33" s="35" t="s">
        <v>0</v>
      </c>
      <c r="S33" s="34">
        <v>0</v>
      </c>
      <c r="T33" s="38" t="str">
        <f>Times!A21</f>
        <v>JUV</v>
      </c>
      <c r="U33" s="18" t="s">
        <v>73</v>
      </c>
      <c r="V33" s="119"/>
    </row>
    <row r="34" spans="1:22" ht="9.9499999999999993" customHeight="1" thickBot="1" x14ac:dyDescent="0.25">
      <c r="A34" s="36"/>
      <c r="B34" s="50"/>
      <c r="C34" s="41"/>
      <c r="D34" s="36"/>
      <c r="E34" s="41"/>
      <c r="F34" s="50"/>
      <c r="G34" s="28"/>
      <c r="H34" s="36"/>
      <c r="I34" s="50"/>
      <c r="J34" s="41"/>
      <c r="K34" s="36"/>
      <c r="L34" s="41"/>
      <c r="M34" s="50"/>
      <c r="N34" s="28"/>
      <c r="O34" s="36"/>
      <c r="P34" s="50"/>
      <c r="Q34" s="41"/>
      <c r="R34" s="36"/>
      <c r="S34" s="41"/>
      <c r="T34" s="50"/>
      <c r="U34" s="12"/>
      <c r="V34" s="119"/>
    </row>
    <row r="35" spans="1:22" ht="18" customHeight="1" thickBot="1" x14ac:dyDescent="0.25">
      <c r="A35" s="125">
        <v>15</v>
      </c>
      <c r="B35" s="33" t="str">
        <f>Times!A2</f>
        <v>AFC</v>
      </c>
      <c r="C35" s="34">
        <v>0</v>
      </c>
      <c r="D35" s="35" t="s">
        <v>0</v>
      </c>
      <c r="E35" s="34">
        <v>2</v>
      </c>
      <c r="F35" s="33" t="str">
        <f>Times!A6</f>
        <v>BOR</v>
      </c>
      <c r="G35" s="45" t="s">
        <v>50</v>
      </c>
      <c r="H35" s="36"/>
      <c r="I35" s="37" t="str">
        <f>Times!A9</f>
        <v>LYO</v>
      </c>
      <c r="J35" s="34">
        <v>5</v>
      </c>
      <c r="K35" s="35" t="s">
        <v>0</v>
      </c>
      <c r="L35" s="34">
        <v>3</v>
      </c>
      <c r="M35" s="38" t="str">
        <f>Times!A13</f>
        <v>SCR</v>
      </c>
      <c r="N35" s="45" t="s">
        <v>74</v>
      </c>
      <c r="O35" s="36"/>
      <c r="P35" s="37" t="str">
        <f>Times!A16</f>
        <v>MAC</v>
      </c>
      <c r="Q35" s="34">
        <v>0</v>
      </c>
      <c r="R35" s="35" t="s">
        <v>0</v>
      </c>
      <c r="S35" s="34">
        <v>6</v>
      </c>
      <c r="T35" s="38" t="str">
        <f>Times!A20</f>
        <v>PAR</v>
      </c>
      <c r="U35" s="45" t="s">
        <v>63</v>
      </c>
      <c r="V35" s="119"/>
    </row>
    <row r="36" spans="1:22" ht="9.9499999999999993" customHeight="1" thickBot="1" x14ac:dyDescent="0.25">
      <c r="A36" s="36"/>
      <c r="B36" s="50"/>
      <c r="C36" s="41"/>
      <c r="D36" s="36"/>
      <c r="E36" s="41"/>
      <c r="F36" s="50"/>
      <c r="G36" s="12"/>
      <c r="H36" s="36"/>
      <c r="I36" s="50"/>
      <c r="J36" s="41"/>
      <c r="K36" s="36"/>
      <c r="L36" s="41"/>
      <c r="M36" s="50"/>
      <c r="N36" s="28"/>
      <c r="O36" s="36"/>
      <c r="P36" s="50"/>
      <c r="Q36" s="41"/>
      <c r="R36" s="36"/>
      <c r="S36" s="41"/>
      <c r="T36" s="50"/>
      <c r="U36" s="28"/>
      <c r="V36" s="119"/>
    </row>
    <row r="37" spans="1:22" ht="18" customHeight="1" thickBot="1" x14ac:dyDescent="0.25">
      <c r="A37" s="125">
        <v>16</v>
      </c>
      <c r="B37" s="33" t="str">
        <f>Times!A3</f>
        <v>SPO</v>
      </c>
      <c r="C37" s="34">
        <v>1</v>
      </c>
      <c r="D37" s="35" t="s">
        <v>0</v>
      </c>
      <c r="E37" s="34">
        <v>2</v>
      </c>
      <c r="F37" s="33" t="str">
        <f>Times!A5</f>
        <v>BAY</v>
      </c>
      <c r="G37" s="45" t="s">
        <v>62</v>
      </c>
      <c r="H37" s="36"/>
      <c r="I37" s="37" t="str">
        <f>Times!A10</f>
        <v>ROM</v>
      </c>
      <c r="J37" s="34">
        <v>3</v>
      </c>
      <c r="K37" s="35" t="s">
        <v>0</v>
      </c>
      <c r="L37" s="34">
        <v>2</v>
      </c>
      <c r="M37" s="38" t="str">
        <f>Times!A12</f>
        <v>MIL</v>
      </c>
      <c r="N37" s="45" t="s">
        <v>51</v>
      </c>
      <c r="O37" s="36"/>
      <c r="P37" s="37" t="str">
        <f>Times!A17</f>
        <v>VAS</v>
      </c>
      <c r="Q37" s="34">
        <v>1</v>
      </c>
      <c r="R37" s="35" t="s">
        <v>0</v>
      </c>
      <c r="S37" s="34">
        <v>2</v>
      </c>
      <c r="T37" s="38" t="str">
        <f>Times!A19</f>
        <v>AND</v>
      </c>
      <c r="U37" s="45" t="s">
        <v>75</v>
      </c>
      <c r="V37" s="119"/>
    </row>
    <row r="38" spans="1:22" ht="9.9499999999999993" customHeight="1" thickBot="1" x14ac:dyDescent="0.25">
      <c r="A38" s="36"/>
      <c r="B38" s="50"/>
      <c r="C38" s="41"/>
      <c r="D38" s="36"/>
      <c r="E38" s="41"/>
      <c r="F38" s="50"/>
      <c r="G38" s="28"/>
      <c r="H38" s="36"/>
      <c r="I38" s="50"/>
      <c r="J38" s="41"/>
      <c r="K38" s="36"/>
      <c r="L38" s="41"/>
      <c r="M38" s="50"/>
      <c r="N38" s="28"/>
      <c r="O38" s="36"/>
      <c r="P38" s="50"/>
      <c r="Q38" s="41"/>
      <c r="R38" s="36"/>
      <c r="S38" s="41"/>
      <c r="T38" s="50"/>
      <c r="U38" s="28"/>
      <c r="V38" s="119"/>
    </row>
    <row r="39" spans="1:22" ht="18" customHeight="1" thickBot="1" x14ac:dyDescent="0.25">
      <c r="A39" s="125">
        <v>17</v>
      </c>
      <c r="B39" s="33" t="str">
        <f>Times!A1</f>
        <v>CHE</v>
      </c>
      <c r="C39" s="34">
        <v>1</v>
      </c>
      <c r="D39" s="35" t="s">
        <v>0</v>
      </c>
      <c r="E39" s="34">
        <v>1</v>
      </c>
      <c r="F39" s="33" t="str">
        <f>Times!A4</f>
        <v>SJO</v>
      </c>
      <c r="G39" s="47" t="s">
        <v>121</v>
      </c>
      <c r="H39" s="36"/>
      <c r="I39" s="37" t="str">
        <f>Times!A8</f>
        <v>AJA</v>
      </c>
      <c r="J39" s="34">
        <v>1</v>
      </c>
      <c r="K39" s="35" t="s">
        <v>0</v>
      </c>
      <c r="L39" s="34">
        <v>2</v>
      </c>
      <c r="M39" s="38" t="str">
        <f>Times!A11</f>
        <v>FLU</v>
      </c>
      <c r="N39" s="47" t="s">
        <v>114</v>
      </c>
      <c r="O39" s="58"/>
      <c r="P39" s="37" t="str">
        <f>Times!A15</f>
        <v>VEL</v>
      </c>
      <c r="Q39" s="34">
        <v>2</v>
      </c>
      <c r="R39" s="35" t="s">
        <v>0</v>
      </c>
      <c r="S39" s="34">
        <v>1</v>
      </c>
      <c r="T39" s="38" t="str">
        <f>Times!A18</f>
        <v>RAY</v>
      </c>
      <c r="U39" s="47" t="s">
        <v>122</v>
      </c>
      <c r="V39" s="119"/>
    </row>
    <row r="40" spans="1:22" ht="9.9499999999999993" customHeight="1" thickBot="1" x14ac:dyDescent="0.25">
      <c r="A40" s="36"/>
      <c r="B40" s="50"/>
      <c r="C40" s="41"/>
      <c r="D40" s="36"/>
      <c r="E40" s="41"/>
      <c r="F40" s="50"/>
      <c r="G40" s="28"/>
      <c r="H40" s="36"/>
      <c r="I40" s="50"/>
      <c r="J40" s="41"/>
      <c r="K40" s="36"/>
      <c r="L40" s="41"/>
      <c r="M40" s="50"/>
      <c r="N40" s="28"/>
      <c r="O40" s="36"/>
      <c r="P40" s="50"/>
      <c r="Q40" s="41"/>
      <c r="R40" s="36"/>
      <c r="S40" s="41"/>
      <c r="T40" s="50"/>
      <c r="U40" s="28"/>
      <c r="V40" s="119"/>
    </row>
    <row r="41" spans="1:22" ht="18" customHeight="1" thickBot="1" x14ac:dyDescent="0.25">
      <c r="A41" s="125">
        <v>18</v>
      </c>
      <c r="B41" s="129" t="str">
        <f>Times!A3</f>
        <v>SPO</v>
      </c>
      <c r="C41" s="130"/>
      <c r="D41" s="131" t="s">
        <v>0</v>
      </c>
      <c r="E41" s="130"/>
      <c r="F41" s="129" t="str">
        <f>Times!A7</f>
        <v>XXXX</v>
      </c>
      <c r="G41" s="132" t="s">
        <v>113</v>
      </c>
      <c r="H41" s="36"/>
      <c r="I41" s="37" t="str">
        <f>Times!A10</f>
        <v>ROM</v>
      </c>
      <c r="J41" s="34">
        <v>1</v>
      </c>
      <c r="K41" s="35" t="s">
        <v>0</v>
      </c>
      <c r="L41" s="34">
        <v>0</v>
      </c>
      <c r="M41" s="38" t="str">
        <f>Times!A14</f>
        <v>AMA</v>
      </c>
      <c r="N41" s="47" t="s">
        <v>115</v>
      </c>
      <c r="O41" s="36"/>
      <c r="P41" s="37" t="str">
        <f>Times!A17</f>
        <v>VAS</v>
      </c>
      <c r="Q41" s="34">
        <v>3</v>
      </c>
      <c r="R41" s="35" t="s">
        <v>0</v>
      </c>
      <c r="S41" s="34">
        <v>3</v>
      </c>
      <c r="T41" s="38" t="str">
        <f>Times!A21</f>
        <v>JUV</v>
      </c>
      <c r="U41" s="47" t="s">
        <v>123</v>
      </c>
      <c r="V41" s="119"/>
    </row>
    <row r="42" spans="1:22" ht="9.9499999999999993" customHeight="1" thickBot="1" x14ac:dyDescent="0.25">
      <c r="A42" s="36"/>
      <c r="B42" s="50"/>
      <c r="C42" s="41"/>
      <c r="D42" s="36"/>
      <c r="E42" s="41"/>
      <c r="F42" s="50"/>
      <c r="G42" s="28"/>
      <c r="H42" s="36"/>
      <c r="I42" s="50"/>
      <c r="J42" s="41"/>
      <c r="K42" s="36"/>
      <c r="L42" s="41"/>
      <c r="M42" s="50"/>
      <c r="N42" s="28"/>
      <c r="O42" s="36"/>
      <c r="P42" s="50"/>
      <c r="Q42" s="41"/>
      <c r="R42" s="36"/>
      <c r="S42" s="41"/>
      <c r="T42" s="50"/>
      <c r="U42" s="28"/>
      <c r="V42" s="119"/>
    </row>
    <row r="43" spans="1:22" ht="18" customHeight="1" thickBot="1" x14ac:dyDescent="0.25">
      <c r="A43" s="125">
        <v>19</v>
      </c>
      <c r="B43" s="33" t="str">
        <f>Times!A2</f>
        <v>AFC</v>
      </c>
      <c r="C43" s="34">
        <v>3</v>
      </c>
      <c r="D43" s="35" t="s">
        <v>0</v>
      </c>
      <c r="E43" s="34">
        <v>2</v>
      </c>
      <c r="F43" s="33" t="str">
        <f>Times!A5</f>
        <v>BAY</v>
      </c>
      <c r="G43" s="18" t="s">
        <v>125</v>
      </c>
      <c r="H43" s="36"/>
      <c r="I43" s="37" t="str">
        <f>Times!A9</f>
        <v>LYO</v>
      </c>
      <c r="J43" s="34">
        <v>1</v>
      </c>
      <c r="K43" s="35" t="s">
        <v>0</v>
      </c>
      <c r="L43" s="34">
        <v>1</v>
      </c>
      <c r="M43" s="38" t="str">
        <f>Times!A12</f>
        <v>MIL</v>
      </c>
      <c r="N43" s="18" t="s">
        <v>116</v>
      </c>
      <c r="O43" s="36"/>
      <c r="P43" s="37" t="str">
        <f>Times!A16</f>
        <v>MAC</v>
      </c>
      <c r="Q43" s="34">
        <v>5</v>
      </c>
      <c r="R43" s="35" t="s">
        <v>0</v>
      </c>
      <c r="S43" s="34">
        <v>3</v>
      </c>
      <c r="T43" s="38" t="str">
        <f>Times!A19</f>
        <v>AND</v>
      </c>
      <c r="U43" s="49" t="s">
        <v>124</v>
      </c>
      <c r="V43" s="119"/>
    </row>
    <row r="44" spans="1:22" ht="9.9499999999999993" customHeight="1" thickBot="1" x14ac:dyDescent="0.25">
      <c r="A44" s="36"/>
      <c r="B44" s="50"/>
      <c r="C44" s="41"/>
      <c r="D44" s="36"/>
      <c r="E44" s="41"/>
      <c r="F44" s="50"/>
      <c r="G44" s="28"/>
      <c r="H44" s="36"/>
      <c r="I44" s="50"/>
      <c r="J44" s="41"/>
      <c r="K44" s="36"/>
      <c r="L44" s="41"/>
      <c r="M44" s="50"/>
      <c r="N44" s="28"/>
      <c r="O44" s="36"/>
      <c r="P44" s="50"/>
      <c r="Q44" s="41"/>
      <c r="R44" s="36"/>
      <c r="S44" s="41"/>
      <c r="T44" s="50"/>
      <c r="U44" s="28"/>
      <c r="V44" s="119"/>
    </row>
    <row r="45" spans="1:22" ht="18" customHeight="1" thickBot="1" x14ac:dyDescent="0.25">
      <c r="A45" s="125">
        <v>20</v>
      </c>
      <c r="B45" s="33" t="str">
        <f>Times!A4</f>
        <v>SJO</v>
      </c>
      <c r="C45" s="34">
        <v>1</v>
      </c>
      <c r="D45" s="35" t="s">
        <v>0</v>
      </c>
      <c r="E45" s="34">
        <v>5</v>
      </c>
      <c r="F45" s="33" t="str">
        <f>Times!A6</f>
        <v>BOR</v>
      </c>
      <c r="G45" s="18" t="s">
        <v>126</v>
      </c>
      <c r="H45" s="36"/>
      <c r="I45" s="37" t="str">
        <f>Times!A11</f>
        <v>FLU</v>
      </c>
      <c r="J45" s="34">
        <v>1</v>
      </c>
      <c r="K45" s="35" t="s">
        <v>0</v>
      </c>
      <c r="L45" s="34">
        <v>0</v>
      </c>
      <c r="M45" s="38" t="str">
        <f>Times!A13</f>
        <v>SCR</v>
      </c>
      <c r="N45" s="18" t="s">
        <v>118</v>
      </c>
      <c r="O45" s="36"/>
      <c r="P45" s="37" t="str">
        <f>Times!A18</f>
        <v>RAY</v>
      </c>
      <c r="Q45" s="34">
        <v>3</v>
      </c>
      <c r="R45" s="35" t="s">
        <v>0</v>
      </c>
      <c r="S45" s="34">
        <v>1</v>
      </c>
      <c r="T45" s="38" t="str">
        <f>Times!A20</f>
        <v>PAR</v>
      </c>
      <c r="U45" s="18" t="s">
        <v>119</v>
      </c>
      <c r="V45" s="119"/>
    </row>
    <row r="46" spans="1:22" ht="9.9499999999999993" customHeight="1" thickBot="1" x14ac:dyDescent="0.25">
      <c r="A46" s="36"/>
      <c r="B46" s="50"/>
      <c r="C46" s="41"/>
      <c r="D46" s="36"/>
      <c r="E46" s="41"/>
      <c r="F46" s="50"/>
      <c r="G46" s="28"/>
      <c r="H46" s="36"/>
      <c r="I46" s="50"/>
      <c r="J46" s="41"/>
      <c r="K46" s="36"/>
      <c r="L46" s="41"/>
      <c r="M46" s="50"/>
      <c r="N46" s="28"/>
      <c r="O46" s="36"/>
      <c r="P46" s="50"/>
      <c r="Q46" s="41"/>
      <c r="R46" s="36"/>
      <c r="S46" s="41"/>
      <c r="T46" s="50"/>
      <c r="U46" s="28"/>
      <c r="V46" s="119"/>
    </row>
    <row r="47" spans="1:22" ht="18" customHeight="1" thickBot="1" x14ac:dyDescent="0.25">
      <c r="A47" s="125">
        <v>21</v>
      </c>
      <c r="B47" s="129" t="str">
        <f>Times!A1</f>
        <v>CHE</v>
      </c>
      <c r="C47" s="130"/>
      <c r="D47" s="131" t="s">
        <v>0</v>
      </c>
      <c r="E47" s="130"/>
      <c r="F47" s="129" t="str">
        <f>Times!A7</f>
        <v>XXXX</v>
      </c>
      <c r="G47" s="132" t="s">
        <v>117</v>
      </c>
      <c r="H47" s="36"/>
      <c r="I47" s="37" t="str">
        <f>Times!A8</f>
        <v>AJA</v>
      </c>
      <c r="J47" s="34">
        <v>0</v>
      </c>
      <c r="K47" s="35" t="s">
        <v>0</v>
      </c>
      <c r="L47" s="34">
        <v>1</v>
      </c>
      <c r="M47" s="38" t="str">
        <f>Times!A14</f>
        <v>AMA</v>
      </c>
      <c r="N47" s="45" t="s">
        <v>128</v>
      </c>
      <c r="O47" s="36"/>
      <c r="P47" s="37" t="str">
        <f>Times!A15</f>
        <v>VEL</v>
      </c>
      <c r="Q47" s="34">
        <v>2</v>
      </c>
      <c r="R47" s="35" t="s">
        <v>0</v>
      </c>
      <c r="S47" s="34">
        <v>4</v>
      </c>
      <c r="T47" s="38" t="str">
        <f>Times!A21</f>
        <v>JUV</v>
      </c>
      <c r="U47" s="45" t="s">
        <v>127</v>
      </c>
      <c r="V47" s="119"/>
    </row>
    <row r="48" spans="1:22" ht="23.25" x14ac:dyDescent="0.2">
      <c r="A48" s="58"/>
      <c r="C48" s="127"/>
      <c r="D48" s="58"/>
      <c r="E48" s="127"/>
      <c r="F48" s="9"/>
      <c r="G48" s="28"/>
      <c r="H48" s="128"/>
      <c r="I48" s="9"/>
      <c r="J48" s="127"/>
      <c r="K48" s="58"/>
      <c r="L48" s="127"/>
      <c r="M48" s="9"/>
      <c r="N48" s="28"/>
      <c r="O48" s="36"/>
      <c r="P48" s="9"/>
      <c r="Q48" s="127"/>
      <c r="R48" s="58"/>
      <c r="S48" s="127"/>
      <c r="T48" s="9"/>
      <c r="U48" s="28"/>
      <c r="V48" s="119"/>
    </row>
    <row r="49" spans="1:22" x14ac:dyDescent="0.2">
      <c r="A49" s="58"/>
      <c r="C49" s="127"/>
      <c r="D49" s="58"/>
      <c r="E49" s="127"/>
      <c r="F49" s="9"/>
      <c r="G49" s="28"/>
      <c r="H49" s="128"/>
      <c r="I49" s="9"/>
      <c r="J49" s="127"/>
      <c r="K49" s="58"/>
      <c r="L49" s="127"/>
      <c r="M49" s="9"/>
      <c r="N49" s="28"/>
      <c r="O49" s="58"/>
      <c r="P49" s="9"/>
      <c r="Q49" s="127"/>
      <c r="R49" s="58"/>
      <c r="S49" s="127"/>
      <c r="T49" s="9"/>
      <c r="U49" s="28"/>
      <c r="V49" s="119"/>
    </row>
    <row r="50" spans="1:22" x14ac:dyDescent="0.2">
      <c r="Q50" s="5"/>
      <c r="S50" s="5"/>
    </row>
    <row r="51" spans="1:22" x14ac:dyDescent="0.2">
      <c r="Q51" s="5"/>
      <c r="S51" s="5"/>
    </row>
    <row r="52" spans="1:22" x14ac:dyDescent="0.2">
      <c r="Q52" s="5"/>
      <c r="S52" s="5"/>
    </row>
    <row r="53" spans="1:22" x14ac:dyDescent="0.2">
      <c r="Q53" s="5"/>
      <c r="S53" s="5"/>
    </row>
    <row r="54" spans="1:22" x14ac:dyDescent="0.2">
      <c r="Q54" s="5"/>
      <c r="S54" s="5"/>
    </row>
  </sheetData>
  <sheetProtection algorithmName="SHA-512" hashValue="XLrLRoV5PfPBKEhJc4N8WcBedAdq+Paot9mL8vmOLqwSjLbumNkqUYKqcRrDT1QiTMiFWLWhRJhqktLGIsOF0A==" saltValue="2TsGcMzxDbeFVUFrj3RLug==" spinCount="100000" sheet="1" objects="1" scenarios="1"/>
  <mergeCells count="7">
    <mergeCell ref="A1:U2"/>
    <mergeCell ref="A3:A4"/>
    <mergeCell ref="Q5:S5"/>
    <mergeCell ref="I3:M4"/>
    <mergeCell ref="B3:F4"/>
    <mergeCell ref="C5:E5"/>
    <mergeCell ref="J5:L5"/>
  </mergeCells>
  <phoneticPr fontId="0" type="noConversion"/>
  <printOptions horizontalCentered="1" verticalCentered="1"/>
  <pageMargins left="0" right="0" top="0" bottom="0" header="0.51181102362204722" footer="0.51181102362204722"/>
  <pageSetup paperSize="9" scale="91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X27"/>
  <sheetViews>
    <sheetView zoomScale="60" zoomScaleNormal="60" workbookViewId="0">
      <selection activeCell="S21" sqref="S21"/>
    </sheetView>
  </sheetViews>
  <sheetFormatPr defaultRowHeight="20.25" x14ac:dyDescent="0.2"/>
  <cols>
    <col min="1" max="1" width="6.7109375" style="58" bestFit="1" customWidth="1"/>
    <col min="2" max="2" width="19.7109375" style="58" bestFit="1" customWidth="1"/>
    <col min="3" max="3" width="23" style="63" bestFit="1" customWidth="1"/>
    <col min="4" max="4" width="15.42578125" style="58" bestFit="1" customWidth="1"/>
    <col min="5" max="5" width="18.42578125" style="58" bestFit="1" customWidth="1"/>
    <col min="6" max="8" width="7.7109375" style="58" customWidth="1"/>
    <col min="9" max="9" width="10" style="58" customWidth="1"/>
    <col min="10" max="10" width="10.85546875" style="58" customWidth="1"/>
    <col min="11" max="11" width="15.42578125" style="63" bestFit="1" customWidth="1"/>
    <col min="12" max="12" width="34.140625" style="17" bestFit="1" customWidth="1"/>
    <col min="13" max="13" width="19.7109375" style="13" bestFit="1" customWidth="1"/>
    <col min="14" max="15" width="17" style="58" bestFit="1" customWidth="1"/>
    <col min="16" max="16" width="15" style="58" bestFit="1" customWidth="1"/>
    <col min="17" max="17" width="12.28515625" style="58" bestFit="1" customWidth="1"/>
    <col min="18" max="18" width="9.85546875" style="58" bestFit="1" customWidth="1"/>
    <col min="19" max="20" width="9.140625" style="58"/>
    <col min="21" max="21" width="12" style="58" customWidth="1"/>
    <col min="22" max="16384" width="9.140625" style="58"/>
  </cols>
  <sheetData>
    <row r="1" spans="1:24" ht="11.1" customHeight="1" thickTop="1" x14ac:dyDescent="0.2">
      <c r="A1" s="176" t="s">
        <v>2</v>
      </c>
      <c r="B1" s="177"/>
      <c r="C1" s="177"/>
      <c r="D1" s="177"/>
      <c r="E1" s="177"/>
      <c r="F1" s="177"/>
      <c r="G1" s="177"/>
      <c r="H1" s="177"/>
      <c r="I1" s="177"/>
      <c r="J1" s="177"/>
      <c r="K1" s="178"/>
      <c r="L1" s="189" t="s">
        <v>110</v>
      </c>
      <c r="M1" s="183" t="s">
        <v>6</v>
      </c>
      <c r="N1" s="184"/>
      <c r="O1" s="184"/>
      <c r="P1" s="185"/>
    </row>
    <row r="2" spans="1:24" ht="11.1" customHeight="1" thickBot="1" x14ac:dyDescent="0.25">
      <c r="A2" s="179"/>
      <c r="B2" s="180"/>
      <c r="C2" s="180"/>
      <c r="D2" s="180"/>
      <c r="E2" s="180"/>
      <c r="F2" s="180"/>
      <c r="G2" s="180"/>
      <c r="H2" s="180"/>
      <c r="I2" s="180"/>
      <c r="J2" s="180"/>
      <c r="K2" s="181"/>
      <c r="L2" s="189"/>
      <c r="M2" s="186"/>
      <c r="N2" s="187"/>
      <c r="O2" s="187"/>
      <c r="P2" s="188"/>
    </row>
    <row r="3" spans="1:24" ht="24.95" customHeight="1" thickTop="1" thickBot="1" x14ac:dyDescent="0.25">
      <c r="A3" s="173" t="s">
        <v>13</v>
      </c>
      <c r="B3" s="113" t="s">
        <v>3</v>
      </c>
      <c r="C3" s="114" t="s">
        <v>4</v>
      </c>
      <c r="D3" s="114" t="s">
        <v>5</v>
      </c>
      <c r="E3" s="114" t="s">
        <v>6</v>
      </c>
      <c r="F3" s="114" t="s">
        <v>7</v>
      </c>
      <c r="G3" s="114" t="s">
        <v>8</v>
      </c>
      <c r="H3" s="114" t="s">
        <v>9</v>
      </c>
      <c r="I3" s="114" t="s">
        <v>10</v>
      </c>
      <c r="J3" s="114" t="s">
        <v>11</v>
      </c>
      <c r="K3" s="115" t="s">
        <v>12</v>
      </c>
      <c r="L3" s="190"/>
      <c r="M3" s="88" t="s">
        <v>3</v>
      </c>
      <c r="N3" s="88" t="s">
        <v>1</v>
      </c>
      <c r="O3" s="88" t="s">
        <v>111</v>
      </c>
      <c r="P3" s="88" t="s">
        <v>112</v>
      </c>
      <c r="Q3" s="84"/>
      <c r="R3" s="84"/>
      <c r="S3" s="84"/>
      <c r="T3" s="84"/>
      <c r="U3" s="84"/>
      <c r="V3" s="84"/>
      <c r="W3" s="84"/>
      <c r="X3" s="84"/>
    </row>
    <row r="4" spans="1:24" ht="24.95" customHeight="1" thickTop="1" x14ac:dyDescent="0.2">
      <c r="A4" s="174"/>
      <c r="B4" s="135">
        <f t="shared" ref="B4:B9" si="0">IF(D4&gt;0,SUM((E4/(D4*3))),0)</f>
        <v>0.8666666666666667</v>
      </c>
      <c r="C4" s="136" t="str">
        <f>Times!A6</f>
        <v>BOR</v>
      </c>
      <c r="D4" s="136">
        <f>SUM(IF(ISNUMBER('Tabela 1ª Fase'!E11),1)+IF(ISNUMBER('Tabela 1ª Fase'!C19),1)+IF(ISNUMBER('Tabela 1ª Fase'!E23),1)+IF(ISNUMBER('Tabela 1ª Fase'!E29),1)+IF(ISNUMBER('Tabela 1ª Fase'!E35),1)+IF(ISNUMBER('Tabela 1ª Fase'!E45),1))</f>
        <v>5</v>
      </c>
      <c r="E4" s="136">
        <f t="shared" ref="E4:E9" si="1">SUM(F4*3)+G4</f>
        <v>13</v>
      </c>
      <c r="F4" s="136">
        <f>SUM(IF('Tabela 1ª Fase'!E11&gt;'Tabela 1ª Fase'!C11,1,0)+IF('Tabela 1ª Fase'!C19&gt;'Tabela 1ª Fase'!E19,1,0)+IF('Tabela 1ª Fase'!E23&gt;'Tabela 1ª Fase'!C23,1,0)+IF('Tabela 1ª Fase'!E29&gt;'Tabela 1ª Fase'!C29,1,0)+IF('Tabela 1ª Fase'!E35&gt;'Tabela 1ª Fase'!C35,1,0)+IF('Tabela 1ª Fase'!E45&gt;'Tabela 1ª Fase'!C45,1,0))</f>
        <v>4</v>
      </c>
      <c r="G4" s="136">
        <f>SUM(IF(ISNUMBER('Tabela 1ª Fase'!E11),IF('Tabela 1ª Fase'!E11='Tabela 1ª Fase'!C11,1,0))+IF(ISNUMBER('Tabela 1ª Fase'!C19),IF('Tabela 1ª Fase'!C19='Tabela 1ª Fase'!E19,1,0))+IF(ISNUMBER('Tabela 1ª Fase'!E23),IF('Tabela 1ª Fase'!E23='Tabela 1ª Fase'!C23,1,0))+IF(ISNUMBER('Tabela 1ª Fase'!E29),IF('Tabela 1ª Fase'!E29='Tabela 1ª Fase'!C29,1,0))+IF(ISNUMBER('Tabela 1ª Fase'!E35),IF('Tabela 1ª Fase'!E35='Tabela 1ª Fase'!C35,1,0))+IF(ISNUMBER('Tabela 1ª Fase'!E45),IF('Tabela 1ª Fase'!E45='Tabela 1ª Fase'!C45,1,0)))</f>
        <v>1</v>
      </c>
      <c r="H4" s="136">
        <f>SUM(IF('Tabela 1ª Fase'!E11&lt;'Tabela 1ª Fase'!C11,1,0)+IF('Tabela 1ª Fase'!C19&lt;'Tabela 1ª Fase'!E19,1,0)+IF('Tabela 1ª Fase'!E23&lt;'Tabela 1ª Fase'!C23,1,0)+IF('Tabela 1ª Fase'!E29&lt;'Tabela 1ª Fase'!C29,1,0)+IF('Tabela 1ª Fase'!E35&lt;'Tabela 1ª Fase'!C35,1,0)+IF('Tabela 1ª Fase'!E45&lt;'Tabela 1ª Fase'!C45,1,0))</f>
        <v>0</v>
      </c>
      <c r="I4" s="136">
        <f>SUM('Tabela 1ª Fase'!E11+'Tabela 1ª Fase'!C19+'Tabela 1ª Fase'!E23+'Tabela 1ª Fase'!E29+'Tabela 1ª Fase'!E35+'Tabela 1ª Fase'!E45)</f>
        <v>13</v>
      </c>
      <c r="J4" s="136">
        <f>SUM('Tabela 1ª Fase'!C11+'Tabela 1ª Fase'!E19+'Tabela 1ª Fase'!C23+'Tabela 1ª Fase'!C29+'Tabela 1ª Fase'!C35+'Tabela 1ª Fase'!C45)</f>
        <v>5</v>
      </c>
      <c r="K4" s="137">
        <f t="shared" ref="K4:K9" si="2">SUM(I4-J4)</f>
        <v>8</v>
      </c>
      <c r="L4" s="138" t="s">
        <v>108</v>
      </c>
      <c r="M4" s="139">
        <v>1</v>
      </c>
      <c r="N4" s="140">
        <f>29-M4</f>
        <v>28</v>
      </c>
      <c r="O4" s="141">
        <v>8</v>
      </c>
      <c r="P4" s="141">
        <f>SUM(N4+O4)</f>
        <v>36</v>
      </c>
      <c r="Q4" s="84"/>
      <c r="R4" s="84"/>
      <c r="S4" s="84"/>
      <c r="T4" s="84"/>
      <c r="U4" s="84"/>
      <c r="V4" s="84"/>
      <c r="W4" s="84"/>
      <c r="X4" s="84"/>
    </row>
    <row r="5" spans="1:24" ht="24.95" customHeight="1" x14ac:dyDescent="0.2">
      <c r="A5" s="174"/>
      <c r="B5" s="135">
        <f t="shared" si="0"/>
        <v>0.6</v>
      </c>
      <c r="C5" s="136" t="str">
        <f>Times!A2</f>
        <v>AFC</v>
      </c>
      <c r="D5" s="136">
        <f>SUM(IF(ISNUMBER('Tabela 1ª Fase'!E7),1)+IF(ISNUMBER('Tabela 1ª Fase'!C13),1)+IF(ISNUMBER('Tabela 1ª Fase'!C21),1)+IF(ISNUMBER('Tabela 1ª Fase'!C27),1)+IF(ISNUMBER('Tabela 1ª Fase'!C35),1)+IF(ISNUMBER('Tabela 1ª Fase'!C43),1))</f>
        <v>5</v>
      </c>
      <c r="E5" s="136">
        <f t="shared" si="1"/>
        <v>9</v>
      </c>
      <c r="F5" s="136">
        <f>SUM(IF('Tabela 1ª Fase'!E7&gt;'Tabela 1ª Fase'!C7,1,0)+IF('Tabela 1ª Fase'!C13&gt;'Tabela 1ª Fase'!E13,1,0)+IF('Tabela 1ª Fase'!C21&gt;'Tabela 1ª Fase'!E21,1,0)+IF('Tabela 1ª Fase'!C27&gt;'Tabela 1ª Fase'!E27,1,0)+IF('Tabela 1ª Fase'!C35&gt;'Tabela 1ª Fase'!E35,1,0)+IF('Tabela 1ª Fase'!C43&gt;'Tabela 1ª Fase'!E43,1,0))</f>
        <v>3</v>
      </c>
      <c r="G5" s="136">
        <f>SUM(IF(ISNUMBER('Tabela 1ª Fase'!E7),IF('Tabela 1ª Fase'!E7='Tabela 1ª Fase'!C7,1,0))+IF(ISNUMBER('Tabela 1ª Fase'!C13),IF('Tabela 1ª Fase'!C13='Tabela 1ª Fase'!E13,1,0))+IF(ISNUMBER('Tabela 1ª Fase'!C21),IF('Tabela 1ª Fase'!C21='Tabela 1ª Fase'!E21,1,0))+IF(ISNUMBER('Tabela 1ª Fase'!C27),IF('Tabela 1ª Fase'!C27='Tabela 1ª Fase'!E27,1,0))+IF(ISNUMBER('Tabela 1ª Fase'!C35),IF('Tabela 1ª Fase'!C35='Tabela 1ª Fase'!E35,1,0))+IF(ISNUMBER('Tabela 1ª Fase'!C43),IF('Tabela 1ª Fase'!C43='Tabela 1ª Fase'!E43,1,0)))</f>
        <v>0</v>
      </c>
      <c r="H5" s="136">
        <f>SUM(IF('Tabela 1ª Fase'!E7&lt;'Tabela 1ª Fase'!C7,1,0)+IF('Tabela 1ª Fase'!C13&lt;'Tabela 1ª Fase'!E13,1,0)+IF('Tabela 1ª Fase'!C21&lt;'Tabela 1ª Fase'!E21,1,0)+IF('Tabela 1ª Fase'!C27&lt;'Tabela 1ª Fase'!E27,1,0)+IF('Tabela 1ª Fase'!C35&lt;'Tabela 1ª Fase'!E35,1,0)+IF('Tabela 1ª Fase'!C43&lt;'Tabela 1ª Fase'!E43,1,0))</f>
        <v>2</v>
      </c>
      <c r="I5" s="136">
        <f>SUM('Tabela 1ª Fase'!E7+'Tabela 1ª Fase'!C13+'Tabela 1ª Fase'!C21+'Tabela 1ª Fase'!C27+'Tabela 1ª Fase'!C35+'Tabela 1ª Fase'!C43)</f>
        <v>12</v>
      </c>
      <c r="J5" s="136">
        <f>SUM('Tabela 1ª Fase'!C7+'Tabela 1ª Fase'!E13+'Tabela 1ª Fase'!E21+'Tabela 1ª Fase'!E27+'Tabela 1ª Fase'!E35+'Tabela 1ª Fase'!E43)</f>
        <v>9</v>
      </c>
      <c r="K5" s="137">
        <f t="shared" si="2"/>
        <v>3</v>
      </c>
      <c r="L5" s="138" t="s">
        <v>108</v>
      </c>
      <c r="M5" s="141">
        <v>6</v>
      </c>
      <c r="N5" s="140">
        <f t="shared" ref="N5:N26" si="3">29-M5</f>
        <v>23</v>
      </c>
      <c r="O5" s="141">
        <v>6</v>
      </c>
      <c r="P5" s="141">
        <f t="shared" ref="P5:P26" si="4">SUM(N5+O5)</f>
        <v>29</v>
      </c>
      <c r="Q5" s="84"/>
      <c r="R5" s="84"/>
      <c r="S5" s="84"/>
      <c r="T5" s="84"/>
      <c r="U5" s="84"/>
      <c r="V5" s="84"/>
      <c r="W5" s="84"/>
      <c r="X5" s="84"/>
    </row>
    <row r="6" spans="1:24" ht="24.95" customHeight="1" x14ac:dyDescent="0.2">
      <c r="A6" s="174"/>
      <c r="B6" s="135">
        <f t="shared" si="0"/>
        <v>0.53333333333333333</v>
      </c>
      <c r="C6" s="136" t="str">
        <f>Times!A5</f>
        <v>BAY</v>
      </c>
      <c r="D6" s="136">
        <f>SUM(IF(ISNUMBER('Tabela 1ª Fase'!C11),1)+IF(ISNUMBER('Tabela 1ª Fase'!E17),1)+IF(ISNUMBER('Tabela 1ª Fase'!C25),1)+IF(ISNUMBER('Tabela 1ª Fase'!E31),1)+IF(ISNUMBER('Tabela 1ª Fase'!E37),1)+IF(ISNUMBER('Tabela 1ª Fase'!E43),1))</f>
        <v>5</v>
      </c>
      <c r="E6" s="136">
        <f t="shared" si="1"/>
        <v>8</v>
      </c>
      <c r="F6" s="136">
        <f>SUM(IF('Tabela 1ª Fase'!C11&gt;'Tabela 1ª Fase'!E11,1,0)+IF('Tabela 1ª Fase'!E17&gt;'Tabela 1ª Fase'!C17,1,0)+IF('Tabela 1ª Fase'!C25&gt;'Tabela 1ª Fase'!E25,1,0)+IF('Tabela 1ª Fase'!E31&gt;'Tabela 1ª Fase'!C31,1,0)+IF('Tabela 1ª Fase'!E37&gt;'Tabela 1ª Fase'!C37,1,0)+IF('Tabela 1ª Fase'!E43&gt;'Tabela 1ª Fase'!C43,1,0))</f>
        <v>2</v>
      </c>
      <c r="G6" s="136">
        <f>SUM(IF(ISNUMBER('Tabela 1ª Fase'!C11),IF('Tabela 1ª Fase'!C11='Tabela 1ª Fase'!E11,1,0))+IF(ISNUMBER('Tabela 1ª Fase'!E17),IF('Tabela 1ª Fase'!E17='Tabela 1ª Fase'!C17,1,0))+IF(ISNUMBER('Tabela 1ª Fase'!C25),IF('Tabela 1ª Fase'!C25='Tabela 1ª Fase'!E25,1,0))+IF(ISNUMBER('Tabela 1ª Fase'!E31),IF('Tabela 1ª Fase'!E31='Tabela 1ª Fase'!C31,1,0)))+IF(ISNUMBER('Tabela 1ª Fase'!E37),IF('Tabela 1ª Fase'!E37='Tabela 1ª Fase'!C37,1,0)+IF(ISNUMBER('Tabela 1ª Fase'!E43),IF('Tabela 1ª Fase'!E43='Tabela 1ª Fase'!C43,1,0)))</f>
        <v>2</v>
      </c>
      <c r="H6" s="136">
        <f>SUM(IF('Tabela 1ª Fase'!C11&lt;'Tabela 1ª Fase'!E11,1,0)+IF('Tabela 1ª Fase'!E17&lt;'Tabela 1ª Fase'!C17,1,0)+IF('Tabela 1ª Fase'!C25&lt;'Tabela 1ª Fase'!E25,1,0)+IF('Tabela 1ª Fase'!E31&lt;'Tabela 1ª Fase'!C31,1,0)+IF('Tabela 1ª Fase'!E37&lt;'Tabela 1ª Fase'!C37,1,0)+IF('Tabela 1ª Fase'!E43&lt;'Tabela 1ª Fase'!C43,1,0))</f>
        <v>1</v>
      </c>
      <c r="I6" s="136">
        <f>SUM('Tabela 1ª Fase'!C11+'Tabela 1ª Fase'!E17+'Tabela 1ª Fase'!C25+'Tabela 1ª Fase'!E31+'Tabela 1ª Fase'!E37+'Tabela 1ª Fase'!E43)</f>
        <v>9</v>
      </c>
      <c r="J6" s="136">
        <f>SUM('Tabela 1ª Fase'!E11+'Tabela 1ª Fase'!C17+'Tabela 1ª Fase'!E25+'Tabela 1ª Fase'!C31+'Tabela 1ª Fase'!C37+'Tabela 1ª Fase'!C43)</f>
        <v>7</v>
      </c>
      <c r="K6" s="137">
        <f t="shared" si="2"/>
        <v>2</v>
      </c>
      <c r="L6" s="138" t="s">
        <v>108</v>
      </c>
      <c r="M6" s="141">
        <v>8</v>
      </c>
      <c r="N6" s="140">
        <f t="shared" si="3"/>
        <v>21</v>
      </c>
      <c r="O6" s="141">
        <v>14</v>
      </c>
      <c r="P6" s="141">
        <f t="shared" si="4"/>
        <v>35</v>
      </c>
      <c r="Q6" s="84"/>
      <c r="R6" s="84"/>
      <c r="S6" s="84"/>
      <c r="T6" s="84"/>
      <c r="U6" s="84"/>
      <c r="V6" s="84"/>
      <c r="W6" s="84"/>
      <c r="X6" s="84"/>
    </row>
    <row r="7" spans="1:24" ht="24.95" customHeight="1" x14ac:dyDescent="0.2">
      <c r="A7" s="174"/>
      <c r="B7" s="145">
        <f t="shared" si="0"/>
        <v>0.53333333333333333</v>
      </c>
      <c r="C7" s="146" t="str">
        <f>Times!A1</f>
        <v>CHE</v>
      </c>
      <c r="D7" s="146">
        <f>SUM(IF(ISNUMBER('Tabela 1ª Fase'!C7),1)+IF(ISNUMBER('Tabela 1ª Fase'!C15),1)+IF(ISNUMBER('Tabela 1ª Fase'!C23),1)+IF(ISNUMBER('Tabela 1ª Fase'!C31),1)+IF(ISNUMBER('Tabela 1ª Fase'!C39),1)+IF(ISNUMBER('Tabela 1ª Fase'!C47),1))</f>
        <v>5</v>
      </c>
      <c r="E7" s="146">
        <f t="shared" si="1"/>
        <v>8</v>
      </c>
      <c r="F7" s="146">
        <f>SUM(IF('Tabela 1ª Fase'!C7&gt;'Tabela 1ª Fase'!E7,1,0)+IF('Tabela 1ª Fase'!C15&gt;'Tabela 1ª Fase'!E15,1,0)+IF('Tabela 1ª Fase'!C23&gt;'Tabela 1ª Fase'!E23,1,0)+IF('Tabela 1ª Fase'!C31&gt;'Tabela 1ª Fase'!E31,1,0)+IF('Tabela 1ª Fase'!C39&gt;'Tabela 1ª Fase'!E39,1,0)+IF('Tabela 1ª Fase'!C47&gt;'Tabela 1ª Fase'!E47,1,0))</f>
        <v>2</v>
      </c>
      <c r="G7" s="146">
        <f>SUM(IF(ISNUMBER('Tabela 1ª Fase'!C7),IF('Tabela 1ª Fase'!C7='Tabela 1ª Fase'!E7,1,0))+IF(ISNUMBER('Tabela 1ª Fase'!C15),IF('Tabela 1ª Fase'!C15='Tabela 1ª Fase'!E15,1,0))+IF(ISNUMBER('Tabela 1ª Fase'!C23),IF('Tabela 1ª Fase'!C23='Tabela 1ª Fase'!E23,1,0))+IF(ISNUMBER('Tabela 1ª Fase'!C31),IF('Tabela 1ª Fase'!C31='Tabela 1ª Fase'!E31,1,0))+IF(ISNUMBER('Tabela 1ª Fase'!C39),IF('Tabela 1ª Fase'!C39='Tabela 1ª Fase'!E39,1,0))+IF(ISNUMBER('Tabela 1ª Fase'!C47),IF('Tabela 1ª Fase'!C47='Tabela 1ª Fase'!E47,1,0)))</f>
        <v>2</v>
      </c>
      <c r="H7" s="146">
        <f>SUM(IF('Tabela 1ª Fase'!C7&lt;'Tabela 1ª Fase'!E7,1,0)+IF('Tabela 1ª Fase'!C15&lt;'Tabela 1ª Fase'!E15,1,0)+IF('Tabela 1ª Fase'!C23&lt;'Tabela 1ª Fase'!E23,1,0)+IF('Tabela 1ª Fase'!C31&lt;'Tabela 1ª Fase'!E31,1,0)+IF('Tabela 1ª Fase'!C39&lt;'Tabela 1ª Fase'!E39,1,0)+IF('Tabela 1ª Fase'!C47&lt;'Tabela 1ª Fase'!E47,1,0))</f>
        <v>1</v>
      </c>
      <c r="I7" s="146">
        <f>SUM('Tabela 1ª Fase'!C7+'Tabela 1ª Fase'!C15+'Tabela 1ª Fase'!C23+'Tabela 1ª Fase'!C31+'Tabela 1ª Fase'!C39+'Tabela 1ª Fase'!C47)</f>
        <v>4</v>
      </c>
      <c r="J7" s="146">
        <f>SUM('Tabela 1ª Fase'!E7+'Tabela 1ª Fase'!E15+'Tabela 1ª Fase'!E23+'Tabela 1ª Fase'!E31+'Tabela 1ª Fase'!E39+'Tabela 1ª Fase'!E47)</f>
        <v>3</v>
      </c>
      <c r="K7" s="147">
        <f t="shared" si="2"/>
        <v>1</v>
      </c>
      <c r="L7" s="148" t="s">
        <v>109</v>
      </c>
      <c r="M7" s="149">
        <v>9</v>
      </c>
      <c r="N7" s="150">
        <f t="shared" si="3"/>
        <v>20</v>
      </c>
      <c r="O7" s="149">
        <v>1</v>
      </c>
      <c r="P7" s="149">
        <f t="shared" si="4"/>
        <v>21</v>
      </c>
      <c r="Q7" s="84"/>
      <c r="R7" s="84"/>
      <c r="S7" s="84"/>
      <c r="T7" s="84"/>
      <c r="U7" s="84"/>
      <c r="V7" s="84"/>
      <c r="W7" s="84"/>
      <c r="X7" s="84"/>
    </row>
    <row r="8" spans="1:24" ht="24.95" customHeight="1" x14ac:dyDescent="0.2">
      <c r="A8" s="174"/>
      <c r="B8" s="145">
        <f t="shared" si="0"/>
        <v>0.13333333333333333</v>
      </c>
      <c r="C8" s="146" t="str">
        <f>Times!A4</f>
        <v>SJO</v>
      </c>
      <c r="D8" s="146">
        <f>SUM(IF(ISNUMBER('Tabela 1ª Fase'!E9),1)+IF(ISNUMBER('Tabela 1ª Fase'!C17),1)+IF(ISNUMBER('Tabela 1ª Fase'!E27),1)+IF(ISNUMBER('Tabela 1ª Fase'!C33),1)+IF(ISNUMBER('Tabela 1ª Fase'!E39),1)+IF(ISNUMBER('Tabela 1ª Fase'!C45),1))</f>
        <v>5</v>
      </c>
      <c r="E8" s="146">
        <f t="shared" si="1"/>
        <v>2</v>
      </c>
      <c r="F8" s="146">
        <f>SUM(IF('Tabela 1ª Fase'!E9&gt;'Tabela 1ª Fase'!C9,1,0)+IF('Tabela 1ª Fase'!C17&gt;'Tabela 1ª Fase'!E17,1,0)+IF('Tabela 1ª Fase'!E27&gt;'Tabela 1ª Fase'!C27,1,0)+IF('Tabela 1ª Fase'!C33&gt;'Tabela 1ª Fase'!E33,1,0)+IF('Tabela 1ª Fase'!E39&gt;'Tabela 1ª Fase'!C39,1,0)+IF('Tabela 1ª Fase'!C45&gt;'Tabela 1ª Fase'!E45,1,0))</f>
        <v>0</v>
      </c>
      <c r="G8" s="146">
        <f>SUM(IF(ISNUMBER('Tabela 1ª Fase'!E9),IF('Tabela 1ª Fase'!E9='Tabela 1ª Fase'!C9,1,0))+IF(ISNUMBER('Tabela 1ª Fase'!C17),IF('Tabela 1ª Fase'!C17='Tabela 1ª Fase'!E17,1,0))+IF(ISNUMBER('Tabela 1ª Fase'!E27),IF('Tabela 1ª Fase'!E27='Tabela 1ª Fase'!C27,1,0))+IF(ISNUMBER('Tabela 1ª Fase'!C33),IF('Tabela 1ª Fase'!C33='Tabela 1ª Fase'!E33,1,0))+IF(ISNUMBER('Tabela 1ª Fase'!E39),IF('Tabela 1ª Fase'!E39='Tabela 1ª Fase'!C39,1,0))+IF(ISNUMBER('Tabela 1ª Fase'!C45),IF('Tabela 1ª Fase'!C45='Tabela 1ª Fase'!E45,1,0)))</f>
        <v>2</v>
      </c>
      <c r="H8" s="146">
        <f>SUM(IF('Tabela 1ª Fase'!E9&lt;'Tabela 1ª Fase'!C9,1,0)+IF('Tabela 1ª Fase'!C17&lt;'Tabela 1ª Fase'!E17,1,0)+IF('Tabela 1ª Fase'!E27&lt;'Tabela 1ª Fase'!C27,1,0)+IF('Tabela 1ª Fase'!C33&lt;'Tabela 1ª Fase'!E33,1,0)+IF('Tabela 1ª Fase'!E39&lt;'Tabela 1ª Fase'!C39,1,0)+IF('Tabela 1ª Fase'!C45&lt;'Tabela 1ª Fase'!E45,1,0))</f>
        <v>3</v>
      </c>
      <c r="I8" s="146">
        <f>SUM('Tabela 1ª Fase'!E9+'Tabela 1ª Fase'!C17+'Tabela 1ª Fase'!E27+'Tabela 1ª Fase'!C33+'Tabela 1ª Fase'!E39+'Tabela 1ª Fase'!C45)</f>
        <v>6</v>
      </c>
      <c r="J8" s="146">
        <f>SUM('Tabela 1ª Fase'!C9+'Tabela 1ª Fase'!E17+'Tabela 1ª Fase'!C27+'Tabela 1ª Fase'!E33+'Tabela 1ª Fase'!C39+'Tabela 1ª Fase'!E45)</f>
        <v>13</v>
      </c>
      <c r="K8" s="147">
        <f t="shared" si="2"/>
        <v>-7</v>
      </c>
      <c r="L8" s="148" t="s">
        <v>109</v>
      </c>
      <c r="M8" s="149">
        <v>16</v>
      </c>
      <c r="N8" s="150">
        <f t="shared" si="3"/>
        <v>13</v>
      </c>
      <c r="O8" s="149"/>
      <c r="P8" s="149">
        <f t="shared" si="4"/>
        <v>13</v>
      </c>
      <c r="Q8" s="84"/>
      <c r="R8" s="84"/>
      <c r="S8" s="84"/>
      <c r="T8" s="84"/>
      <c r="U8" s="84"/>
      <c r="V8" s="84"/>
      <c r="W8" s="84"/>
      <c r="X8" s="84"/>
    </row>
    <row r="9" spans="1:24" ht="24.95" customHeight="1" x14ac:dyDescent="0.2">
      <c r="A9" s="174"/>
      <c r="B9" s="85">
        <f t="shared" si="0"/>
        <v>6.6666666666666666E-2</v>
      </c>
      <c r="C9" s="86" t="str">
        <f>Times!A3</f>
        <v>SPO</v>
      </c>
      <c r="D9" s="86">
        <f>SUM(IF(ISNUMBER('Tabela 1ª Fase'!C9),1)+IF(ISNUMBER('Tabela 1ª Fase'!E15),1)+IF(ISNUMBER('Tabela 1ª Fase'!E21),1)+IF(ISNUMBER('Tabela 1ª Fase'!C29),1)+IF(ISNUMBER('Tabela 1ª Fase'!C37),1)+IF(ISNUMBER('Tabela 1ª Fase'!C41),1))</f>
        <v>5</v>
      </c>
      <c r="E9" s="86">
        <f t="shared" si="1"/>
        <v>1</v>
      </c>
      <c r="F9" s="86">
        <f>SUM(IF('Tabela 1ª Fase'!C9&gt;'Tabela 1ª Fase'!E9,1,0)+IF('Tabela 1ª Fase'!E15&gt;'Tabela 1ª Fase'!C15,1,0)+IF('Tabela 1ª Fase'!E21&gt;'Tabela 1ª Fase'!C21,1,0)+IF('Tabela 1ª Fase'!C29&gt;'Tabela 1ª Fase'!E29,1,0)+IF('Tabela 1ª Fase'!C37&gt;'Tabela 1ª Fase'!E37,1,0)+IF('Tabela 1ª Fase'!C41&gt;'Tabela 1ª Fase'!E41,1,0))</f>
        <v>0</v>
      </c>
      <c r="G9" s="86">
        <f>SUM(IF(ISNUMBER('Tabela 1ª Fase'!C9),IF('Tabela 1ª Fase'!C9='Tabela 1ª Fase'!E9,1,0))+IF(ISNUMBER('Tabela 1ª Fase'!E15),IF('Tabela 1ª Fase'!E15='Tabela 1ª Fase'!C15,1,0))+IF(ISNUMBER('Tabela 1ª Fase'!E21),IF('Tabela 1ª Fase'!E21='Tabela 1ª Fase'!C21,1,0))+IF(ISNUMBER('Tabela 1ª Fase'!C29),IF('Tabela 1ª Fase'!C29='Tabela 1ª Fase'!E29,1,0))+IF(ISNUMBER('Tabela 1ª Fase'!C37),IF('Tabela 1ª Fase'!C37='Tabela 1ª Fase'!E37,1,0))+IF(ISNUMBER('Tabela 1ª Fase'!C41),IF('Tabela 1ª Fase'!C41='Tabela 1ª Fase'!E41,1,0)))</f>
        <v>1</v>
      </c>
      <c r="H9" s="86">
        <f>SUM(IF('Tabela 1ª Fase'!C9&lt;'Tabela 1ª Fase'!E9,1,0)+IF('Tabela 1ª Fase'!E15&lt;'Tabela 1ª Fase'!C15,1,0)+IF('Tabela 1ª Fase'!E21&lt;'Tabela 1ª Fase'!C21,1,0)+IF('Tabela 1ª Fase'!C29&lt;'Tabela 1ª Fase'!E29,1,0)+IF('Tabela 1ª Fase'!C37&lt;'Tabela 1ª Fase'!E37,1,0)+IF('Tabela 1ª Fase'!C41&lt;'Tabela 1ª Fase'!E41,1,0))</f>
        <v>4</v>
      </c>
      <c r="I9" s="86">
        <f>SUM('Tabela 1ª Fase'!C9+'Tabela 1ª Fase'!E15+'Tabela 1ª Fase'!E21+'Tabela 1ª Fase'!C29+'Tabela 1ª Fase'!C37+'Tabela 1ª Fase'!C41)</f>
        <v>3</v>
      </c>
      <c r="J9" s="86">
        <f>SUM('Tabela 1ª Fase'!E9+'Tabela 1ª Fase'!C15+'Tabela 1ª Fase'!C21+'Tabela 1ª Fase'!E29+'Tabela 1ª Fase'!E37+'Tabela 1ª Fase'!E41)</f>
        <v>10</v>
      </c>
      <c r="K9" s="87">
        <f t="shared" si="2"/>
        <v>-7</v>
      </c>
      <c r="L9" s="110"/>
      <c r="M9" s="112">
        <v>20</v>
      </c>
      <c r="N9" s="111">
        <f t="shared" si="3"/>
        <v>9</v>
      </c>
      <c r="O9" s="112"/>
      <c r="P9" s="112">
        <f t="shared" si="4"/>
        <v>9</v>
      </c>
      <c r="Q9" s="84"/>
      <c r="R9" s="84"/>
      <c r="S9" s="84"/>
      <c r="T9" s="84"/>
      <c r="U9" s="84"/>
      <c r="V9" s="84"/>
      <c r="W9" s="84"/>
      <c r="X9" s="84"/>
    </row>
    <row r="10" spans="1:24" ht="24.95" customHeight="1" thickBot="1" x14ac:dyDescent="0.25">
      <c r="A10" s="182"/>
      <c r="B10" s="85">
        <f t="shared" ref="B10" si="5">IF(D10&gt;0,SUM((E10/(D10*3))),0)</f>
        <v>0</v>
      </c>
      <c r="C10" s="86" t="str">
        <f>Times!A7</f>
        <v>XXXX</v>
      </c>
      <c r="D10" s="86">
        <f>SUM(IF(ISNUMBER('Tabela 1ª Fase'!E13),1)+IF(ISNUMBER('Tabela 1ª Fase'!E19),1)+IF(ISNUMBER('Tabela 1ª Fase'!E25),1)+IF(ISNUMBER('Tabela 1ª Fase'!E33),1)+IF(ISNUMBER('Tabela 1ª Fase'!E41),1)+IF(ISNUMBER('Tabela 1ª Fase'!E47),1))</f>
        <v>0</v>
      </c>
      <c r="E10" s="86">
        <f t="shared" ref="E10" si="6">SUM(F10*3)+G10</f>
        <v>0</v>
      </c>
      <c r="F10" s="86">
        <f>SUM(IF('Tabela 1ª Fase'!E13&gt;'Tabela 1ª Fase'!C13,1,0)+IF('Tabela 1ª Fase'!E19&gt;'Tabela 1ª Fase'!C19,1,0)+IF('Tabela 1ª Fase'!E25&gt;'Tabela 1ª Fase'!C25,1,0)+IF('Tabela 1ª Fase'!E33&gt;'Tabela 1ª Fase'!C33,1,0)+IF('Tabela 1ª Fase'!E41&gt;'Tabela 1ª Fase'!C41,1,0)+IF('Tabela 1ª Fase'!E47&gt;'Tabela 1ª Fase'!C47,1,0))</f>
        <v>0</v>
      </c>
      <c r="G10" s="86">
        <f>SUM(IF(ISNUMBER('Tabela 1ª Fase'!E13),IF('Tabela 1ª Fase'!E13='Tabela 1ª Fase'!C13,1,0))+IF(ISNUMBER('Tabela 1ª Fase'!E19),IF('Tabela 1ª Fase'!E19='Tabela 1ª Fase'!C19,1,0))+IF(ISNUMBER('Tabela 1ª Fase'!E25),IF('Tabela 1ª Fase'!E25='Tabela 1ª Fase'!C25,1,0))+IF(ISNUMBER('Tabela 1ª Fase'!E33),IF('Tabela 1ª Fase'!E33='Tabela 1ª Fase'!C33,1,0))+IF(ISNUMBER('Tabela 1ª Fase'!E41),IF('Tabela 1ª Fase'!E41='Tabela 1ª Fase'!C41,1,0))+IF(ISNUMBER('Tabela 1ª Fase'!E47),IF('Tabela 1ª Fase'!E47='Tabela 1ª Fase'!C47,1,0)))</f>
        <v>0</v>
      </c>
      <c r="H10" s="86">
        <f>SUM(IF('Tabela 1ª Fase'!E13&lt;'Tabela 1ª Fase'!C13,1,0)+IF('Tabela 1ª Fase'!E19&lt;'Tabela 1ª Fase'!C19,1,0)+IF('Tabela 1ª Fase'!E25&lt;'Tabela 1ª Fase'!C25,1,0)+IF('Tabela 1ª Fase'!E33&lt;'Tabela 1ª Fase'!C33,1,0)+IF('Tabela 1ª Fase'!E41&lt;'Tabela 1ª Fase'!C41,1,0)+IF('Tabela 1ª Fase'!E47&lt;'Tabela 1ª Fase'!C47,1,0))</f>
        <v>0</v>
      </c>
      <c r="I10" s="86">
        <f>SUM('Tabela 1ª Fase'!E13+'Tabela 1ª Fase'!E19+'Tabela 1ª Fase'!E25+'Tabela 1ª Fase'!E33+'Tabela 1ª Fase'!E41+'Tabela 1ª Fase'!E47)</f>
        <v>0</v>
      </c>
      <c r="J10" s="86">
        <f>SUM('Tabela 1ª Fase'!C13+'Tabela 1ª Fase'!C19+'Tabela 1ª Fase'!C25+'Tabela 1ª Fase'!C33+'Tabela 1ª Fase'!C41+'Tabela 1ª Fase'!C47)</f>
        <v>0</v>
      </c>
      <c r="K10" s="87">
        <f t="shared" ref="K10" si="7">SUM(I10-J10)</f>
        <v>0</v>
      </c>
      <c r="L10" s="110"/>
      <c r="M10" s="112"/>
      <c r="N10" s="111"/>
      <c r="O10" s="112"/>
      <c r="P10" s="112"/>
      <c r="Q10" s="84"/>
      <c r="R10" s="84"/>
      <c r="S10" s="84"/>
      <c r="T10" s="84"/>
      <c r="U10" s="84"/>
      <c r="V10" s="84"/>
      <c r="W10" s="84"/>
      <c r="X10" s="84"/>
    </row>
    <row r="11" spans="1:24" ht="9" customHeight="1" thickBot="1" x14ac:dyDescent="0.25">
      <c r="A11" s="8"/>
      <c r="B11" s="54"/>
      <c r="C11" s="55"/>
      <c r="D11" s="55"/>
      <c r="E11" s="55"/>
      <c r="F11" s="55"/>
      <c r="G11" s="55"/>
      <c r="H11" s="55"/>
      <c r="I11" s="55"/>
      <c r="J11" s="55"/>
      <c r="K11" s="56"/>
      <c r="L11" s="112"/>
      <c r="M11" s="112"/>
      <c r="N11" s="111"/>
      <c r="O11" s="112"/>
      <c r="P11" s="112"/>
      <c r="Q11" s="84"/>
      <c r="R11" s="84"/>
      <c r="S11" s="84"/>
      <c r="T11" s="84"/>
      <c r="U11" s="84"/>
      <c r="V11" s="84"/>
      <c r="W11" s="84"/>
      <c r="X11" s="84"/>
    </row>
    <row r="12" spans="1:24" ht="24.95" customHeight="1" x14ac:dyDescent="0.2">
      <c r="A12" s="173" t="s">
        <v>14</v>
      </c>
      <c r="B12" s="142">
        <f t="shared" ref="B12:B18" si="8">IF(D12&gt;0,SUM((E12/(D12*3))),0)</f>
        <v>0.77777777777777779</v>
      </c>
      <c r="C12" s="143" t="str">
        <f>Times!A11</f>
        <v>FLU</v>
      </c>
      <c r="D12" s="143">
        <f>SUM(IF(ISNUMBER('Tabela 1ª Fase'!L9),1)+IF(ISNUMBER('Tabela 1ª Fase'!J17),1)+IF(ISNUMBER('Tabela 1ª Fase'!L27),1)+IF(ISNUMBER('Tabela 1ª Fase'!J33),1)+IF(ISNUMBER('Tabela 1ª Fase'!L39),1)+IF(ISNUMBER('Tabela 1ª Fase'!J45),1))</f>
        <v>6</v>
      </c>
      <c r="E12" s="143">
        <f t="shared" ref="E12:E18" si="9">SUM(F12*3)+G12</f>
        <v>14</v>
      </c>
      <c r="F12" s="143">
        <f>SUM(IF('Tabela 1ª Fase'!L9&gt;'Tabela 1ª Fase'!J9,1,0)+IF('Tabela 1ª Fase'!J17&gt;'Tabela 1ª Fase'!L17,1,0)+IF('Tabela 1ª Fase'!L27&gt;'Tabela 1ª Fase'!J27,1,0)+IF('Tabela 1ª Fase'!J33&gt;'Tabela 1ª Fase'!L33,1,0)+IF('Tabela 1ª Fase'!L39&gt;'Tabela 1ª Fase'!J39,1,0)+IF('Tabela 1ª Fase'!J45&gt;'Tabela 1ª Fase'!L45,1,0))</f>
        <v>4</v>
      </c>
      <c r="G12" s="143">
        <f>SUM(IF(ISNUMBER('Tabela 1ª Fase'!L9),IF('Tabela 1ª Fase'!L9='Tabela 1ª Fase'!J9,1,0))+IF(ISNUMBER('Tabela 1ª Fase'!J17),IF('Tabela 1ª Fase'!J17='Tabela 1ª Fase'!L17,1,0))+IF(ISNUMBER('Tabela 1ª Fase'!L27),IF('Tabela 1ª Fase'!L27='Tabela 1ª Fase'!J27,1,0))+IF(ISNUMBER('Tabela 1ª Fase'!J33),IF('Tabela 1ª Fase'!J33='Tabela 1ª Fase'!L33,1,0))+IF(ISNUMBER('Tabela 1ª Fase'!L39),IF('Tabela 1ª Fase'!L39='Tabela 1ª Fase'!J39,1,0))+IF(ISNUMBER('Tabela 1ª Fase'!J45),IF('Tabela 1ª Fase'!J45='Tabela 1ª Fase'!L45,1,0)))</f>
        <v>2</v>
      </c>
      <c r="H12" s="143">
        <f>SUM(IF('Tabela 1ª Fase'!L9&lt;'Tabela 1ª Fase'!J9,1,0)+IF('Tabela 1ª Fase'!J17&lt;'Tabela 1ª Fase'!L17,1,0)+IF('Tabela 1ª Fase'!L27&lt;'Tabela 1ª Fase'!J27,1,0)+IF('Tabela 1ª Fase'!J33&lt;'Tabela 1ª Fase'!L33,1,0)+IF('Tabela 1ª Fase'!L39&lt;'Tabela 1ª Fase'!J39,1,0)+IF('Tabela 1ª Fase'!J45&lt;'Tabela 1ª Fase'!L45,1,0))</f>
        <v>0</v>
      </c>
      <c r="I12" s="143">
        <f>SUM('Tabela 1ª Fase'!L9+'Tabela 1ª Fase'!J17+'Tabela 1ª Fase'!L27+'Tabela 1ª Fase'!J33+'Tabela 1ª Fase'!L39+'Tabela 1ª Fase'!J45)</f>
        <v>9</v>
      </c>
      <c r="J12" s="143">
        <f>SUM('Tabela 1ª Fase'!J9+'Tabela 1ª Fase'!L17+'Tabela 1ª Fase'!J27+'Tabela 1ª Fase'!L33+'Tabela 1ª Fase'!J39+'Tabela 1ª Fase'!L45)</f>
        <v>2</v>
      </c>
      <c r="K12" s="144">
        <f t="shared" ref="K12:K18" si="10">SUM(I12-J12)</f>
        <v>7</v>
      </c>
      <c r="L12" s="138" t="s">
        <v>108</v>
      </c>
      <c r="M12" s="139">
        <v>2</v>
      </c>
      <c r="N12" s="140">
        <f t="shared" si="3"/>
        <v>27</v>
      </c>
      <c r="O12" s="141">
        <v>12</v>
      </c>
      <c r="P12" s="141">
        <f t="shared" si="4"/>
        <v>39</v>
      </c>
      <c r="Q12" s="84"/>
      <c r="R12" s="84"/>
      <c r="S12" s="84"/>
      <c r="T12" s="84"/>
      <c r="U12" s="84"/>
      <c r="V12" s="84"/>
      <c r="W12" s="84"/>
      <c r="X12" s="84"/>
    </row>
    <row r="13" spans="1:24" ht="24.95" customHeight="1" x14ac:dyDescent="0.2">
      <c r="A13" s="174"/>
      <c r="B13" s="142">
        <f t="shared" si="8"/>
        <v>0.61111111111111116</v>
      </c>
      <c r="C13" s="143" t="str">
        <f>Times!A9</f>
        <v>LYO</v>
      </c>
      <c r="D13" s="143">
        <f>SUM(IF(ISNUMBER('Tabela 1ª Fase'!L7),1)+IF(ISNUMBER('Tabela 1ª Fase'!J13),1)+IF(ISNUMBER('Tabela 1ª Fase'!J21),1)+IF(ISNUMBER('Tabela 1ª Fase'!J27),1)+IF(ISNUMBER('Tabela 1ª Fase'!J35),1)+IF(ISNUMBER('Tabela 1ª Fase'!J43),1))</f>
        <v>6</v>
      </c>
      <c r="E13" s="143">
        <f t="shared" si="9"/>
        <v>11</v>
      </c>
      <c r="F13" s="136">
        <f>SUM(IF('Tabela 1ª Fase'!L7&gt;'Tabela 1ª Fase'!J7,1,0)+IF('Tabela 1ª Fase'!J13&gt;'Tabela 1ª Fase'!L13,1,0)+IF('Tabela 1ª Fase'!J21&gt;'Tabela 1ª Fase'!L21,1,0)+IF('Tabela 1ª Fase'!J27&gt;'Tabela 1ª Fase'!L27,1,0)+IF('Tabela 1ª Fase'!J35&gt;'Tabela 1ª Fase'!L35,1,0)+IF('Tabela 1ª Fase'!J43&gt;'Tabela 1ª Fase'!L43,1,0))</f>
        <v>3</v>
      </c>
      <c r="G13" s="136">
        <f>SUM(IF(ISNUMBER('Tabela 1ª Fase'!L7),IF('Tabela 1ª Fase'!L7='Tabela 1ª Fase'!J7,1,0))+IF(ISNUMBER('Tabela 1ª Fase'!J13),IF('Tabela 1ª Fase'!J13='Tabela 1ª Fase'!L13,1,0))+IF(ISNUMBER('Tabela 1ª Fase'!J21),IF('Tabela 1ª Fase'!J21='Tabela 1ª Fase'!L21,1,0))+IF(ISNUMBER('Tabela 1ª Fase'!J27),IF('Tabela 1ª Fase'!J27='Tabela 1ª Fase'!L27,1,0))+IF(ISNUMBER('Tabela 1ª Fase'!J35),IF('Tabela 1ª Fase'!J35='Tabela 1ª Fase'!L35,1,0))+IF(ISNUMBER('Tabela 1ª Fase'!J43),IF('Tabela 1ª Fase'!J43='Tabela 1ª Fase'!L43,1,0)))</f>
        <v>2</v>
      </c>
      <c r="H13" s="136">
        <f>SUM(IF('Tabela 1ª Fase'!L7&lt;'Tabela 1ª Fase'!J7,1,0)+IF('Tabela 1ª Fase'!J13&lt;'Tabela 1ª Fase'!L13,1,0)+IF('Tabela 1ª Fase'!J21&lt;'Tabela 1ª Fase'!L21,1,0)+IF('Tabela 1ª Fase'!J27&lt;'Tabela 1ª Fase'!L27,1,0)+IF('Tabela 1ª Fase'!J35&lt;'Tabela 1ª Fase'!L35,1,0)+IF('Tabela 1ª Fase'!J43&lt;'Tabela 1ª Fase'!L43,1,0))</f>
        <v>1</v>
      </c>
      <c r="I13" s="136">
        <f>SUM('Tabela 1ª Fase'!L7+'Tabela 1ª Fase'!J13+'Tabela 1ª Fase'!J21+'Tabela 1ª Fase'!J27+'Tabela 1ª Fase'!J35+'Tabela 1ª Fase'!J43)</f>
        <v>12</v>
      </c>
      <c r="J13" s="136">
        <f>SUM('Tabela 1ª Fase'!J7+'Tabela 1ª Fase'!L13+'Tabela 1ª Fase'!L21+'Tabela 1ª Fase'!L27+'Tabela 1ª Fase'!L35+'Tabela 1ª Fase'!L43)</f>
        <v>8</v>
      </c>
      <c r="K13" s="144">
        <f t="shared" si="10"/>
        <v>4</v>
      </c>
      <c r="L13" s="138" t="s">
        <v>108</v>
      </c>
      <c r="M13" s="141">
        <v>4</v>
      </c>
      <c r="N13" s="140">
        <f t="shared" si="3"/>
        <v>25</v>
      </c>
      <c r="O13" s="141">
        <v>7</v>
      </c>
      <c r="P13" s="141">
        <f t="shared" si="4"/>
        <v>32</v>
      </c>
      <c r="Q13" s="84"/>
      <c r="R13" s="84"/>
      <c r="S13" s="84"/>
      <c r="T13" s="84"/>
      <c r="U13" s="84"/>
      <c r="V13" s="84"/>
      <c r="W13" s="84"/>
      <c r="X13" s="84"/>
    </row>
    <row r="14" spans="1:24" ht="24.95" customHeight="1" x14ac:dyDescent="0.2">
      <c r="A14" s="174"/>
      <c r="B14" s="151">
        <f t="shared" si="8"/>
        <v>0.44444444444444442</v>
      </c>
      <c r="C14" s="152" t="str">
        <f>Times!A8</f>
        <v>AJA</v>
      </c>
      <c r="D14" s="152">
        <f>SUM(IF(ISNUMBER('Tabela 1ª Fase'!J7),1)+IF(ISNUMBER('Tabela 1ª Fase'!J15),1)+IF(ISNUMBER('Tabela 1ª Fase'!J23),1)+IF(ISNUMBER('Tabela 1ª Fase'!J31),1)+IF(ISNUMBER('Tabela 1ª Fase'!J39),1)+IF(ISNUMBER('Tabela 1ª Fase'!J47),1))</f>
        <v>6</v>
      </c>
      <c r="E14" s="152">
        <f t="shared" si="9"/>
        <v>8</v>
      </c>
      <c r="F14" s="146">
        <f>SUM(IF('Tabela 1ª Fase'!J7&gt;'Tabela 1ª Fase'!L7,1,0)+IF('Tabela 1ª Fase'!J15&gt;'Tabela 1ª Fase'!L15,1,0)+IF('Tabela 1ª Fase'!J23&gt;'Tabela 1ª Fase'!L23,1,0)+IF('Tabela 1ª Fase'!J31&gt;'Tabela 1ª Fase'!L31,1,0)+IF('Tabela 1ª Fase'!J39&gt;'Tabela 1ª Fase'!L39,1,0)+IF('Tabela 1ª Fase'!J47&gt;'Tabela 1ª Fase'!L47,1,0))</f>
        <v>2</v>
      </c>
      <c r="G14" s="146">
        <f>SUM(IF(ISNUMBER('Tabela 1ª Fase'!J7),IF('Tabela 1ª Fase'!J7='Tabela 1ª Fase'!L7,1,0))+IF(ISNUMBER('Tabela 1ª Fase'!J15),IF('Tabela 1ª Fase'!J15='Tabela 1ª Fase'!L15,1,0))+IF(ISNUMBER('Tabela 1ª Fase'!J23),IF('Tabela 1ª Fase'!J23='Tabela 1ª Fase'!L23,1,0))+IF(ISNUMBER('Tabela 1ª Fase'!J31),IF('Tabela 1ª Fase'!J31='Tabela 1ª Fase'!L31,1,0))+IF(ISNUMBER('Tabela 1ª Fase'!J39),IF('Tabela 1ª Fase'!J39='Tabela 1ª Fase'!L39,1,0))+IF(ISNUMBER('Tabela 1ª Fase'!J47),IF('Tabela 1ª Fase'!J47='Tabela 1ª Fase'!L47,1,0)))</f>
        <v>2</v>
      </c>
      <c r="H14" s="146">
        <f>SUM(IF('Tabela 1ª Fase'!J7&lt;'Tabela 1ª Fase'!L7,1,0)+IF('Tabela 1ª Fase'!J15&lt;'Tabela 1ª Fase'!L15,1,0)+IF('Tabela 1ª Fase'!J23&lt;'Tabela 1ª Fase'!L23,1,0)+IF('Tabela 1ª Fase'!J31&lt;'Tabela 1ª Fase'!L31,1,0)+IF('Tabela 1ª Fase'!J39&lt;'Tabela 1ª Fase'!L39,1,0)+IF('Tabela 1ª Fase'!J47&lt;'Tabela 1ª Fase'!L47,1,0))</f>
        <v>2</v>
      </c>
      <c r="I14" s="146">
        <f>SUM('Tabela 1ª Fase'!J7+'Tabela 1ª Fase'!J15+'Tabela 1ª Fase'!J23+'Tabela 1ª Fase'!J31+'Tabela 1ª Fase'!J39+'Tabela 1ª Fase'!J47)</f>
        <v>8</v>
      </c>
      <c r="J14" s="146">
        <f>SUM('Tabela 1ª Fase'!L7+'Tabela 1ª Fase'!L15+'Tabela 1ª Fase'!L23+'Tabela 1ª Fase'!L31+'Tabela 1ª Fase'!L39+'Tabela 1ª Fase'!L47)</f>
        <v>8</v>
      </c>
      <c r="K14" s="153">
        <f t="shared" si="10"/>
        <v>0</v>
      </c>
      <c r="L14" s="148" t="s">
        <v>109</v>
      </c>
      <c r="M14" s="149">
        <v>11</v>
      </c>
      <c r="N14" s="150">
        <f t="shared" si="3"/>
        <v>18</v>
      </c>
      <c r="O14" s="149">
        <v>2</v>
      </c>
      <c r="P14" s="149">
        <f t="shared" si="4"/>
        <v>20</v>
      </c>
      <c r="Q14" s="84"/>
      <c r="R14" s="84"/>
      <c r="S14" s="84"/>
      <c r="T14" s="84"/>
      <c r="U14" s="84"/>
      <c r="V14" s="84"/>
      <c r="W14" s="84"/>
      <c r="X14" s="84"/>
    </row>
    <row r="15" spans="1:24" ht="24.95" customHeight="1" x14ac:dyDescent="0.2">
      <c r="A15" s="174"/>
      <c r="B15" s="151">
        <f t="shared" si="8"/>
        <v>0.44444444444444442</v>
      </c>
      <c r="C15" s="152" t="str">
        <f>Times!A13</f>
        <v>SCR</v>
      </c>
      <c r="D15" s="152">
        <f>SUM(IF(ISNUMBER('Tabela 1ª Fase'!L11),1)+IF(ISNUMBER('Tabela 1ª Fase'!J19),1)+IF(ISNUMBER('Tabela 1ª Fase'!L23),1)+IF(ISNUMBER('Tabela 1ª Fase'!L29),1)+IF(ISNUMBER('Tabela 1ª Fase'!L35),1)+IF(ISNUMBER('Tabela 1ª Fase'!L45),1))</f>
        <v>6</v>
      </c>
      <c r="E15" s="152">
        <f t="shared" si="9"/>
        <v>8</v>
      </c>
      <c r="F15" s="146">
        <f>SUM(IF('Tabela 1ª Fase'!L11&gt;'Tabela 1ª Fase'!J11,1,0)+IF('Tabela 1ª Fase'!J19&gt;'Tabela 1ª Fase'!L19,1,0)+IF('Tabela 1ª Fase'!L23&gt;'Tabela 1ª Fase'!J23,1,0)+IF('Tabela 1ª Fase'!L29&gt;'Tabela 1ª Fase'!J29,1,0)+IF('Tabela 1ª Fase'!L35&gt;'Tabela 1ª Fase'!J35,1,0)+IF('Tabela 1ª Fase'!L45&gt;'Tabela 1ª Fase'!J45,1,0))</f>
        <v>2</v>
      </c>
      <c r="G15" s="146">
        <f>SUM(IF(ISNUMBER('Tabela 1ª Fase'!L11),IF('Tabela 1ª Fase'!L11='Tabela 1ª Fase'!J11,1,0))+IF(ISNUMBER('Tabela 1ª Fase'!J19),IF('Tabela 1ª Fase'!J19='Tabela 1ª Fase'!L19,1,0))+IF(ISNUMBER('Tabela 1ª Fase'!L23),IF('Tabela 1ª Fase'!L23='Tabela 1ª Fase'!J23,1,0))+IF(ISNUMBER('Tabela 1ª Fase'!L29),IF('Tabela 1ª Fase'!L29='Tabela 1ª Fase'!J29,1,0))+IF(ISNUMBER('Tabela 1ª Fase'!L35),IF('Tabela 1ª Fase'!L35='Tabela 1ª Fase'!J35,1,0))+IF(ISNUMBER('Tabela 1ª Fase'!L45),IF('Tabela 1ª Fase'!L45='Tabela 1ª Fase'!J45,1,0)))</f>
        <v>2</v>
      </c>
      <c r="H15" s="146">
        <f>SUM(IF('Tabela 1ª Fase'!L11&lt;'Tabela 1ª Fase'!J11,1,0)+IF('Tabela 1ª Fase'!J19&lt;'Tabela 1ª Fase'!L19,1,0)+IF('Tabela 1ª Fase'!L23&lt;'Tabela 1ª Fase'!J23,1,0)+IF('Tabela 1ª Fase'!L29&lt;'Tabela 1ª Fase'!J29,1,0)+IF('Tabela 1ª Fase'!L35&lt;'Tabela 1ª Fase'!J35,1,0)+IF('Tabela 1ª Fase'!L45&lt;'Tabela 1ª Fase'!J45,1,0))</f>
        <v>2</v>
      </c>
      <c r="I15" s="146">
        <f>SUM('Tabela 1ª Fase'!L11+'Tabela 1ª Fase'!J19+'Tabela 1ª Fase'!L23+'Tabela 1ª Fase'!L29+'Tabela 1ª Fase'!L35+'Tabela 1ª Fase'!L45)</f>
        <v>6</v>
      </c>
      <c r="J15" s="146">
        <f>SUM('Tabela 1ª Fase'!J1+'Tabela 1ª Fase'!L19+'Tabela 1ª Fase'!J23+'Tabela 1ª Fase'!J29+'Tabela 1ª Fase'!J35+'Tabela 1ª Fase'!J45)</f>
        <v>7</v>
      </c>
      <c r="K15" s="153">
        <f t="shared" si="10"/>
        <v>-1</v>
      </c>
      <c r="L15" s="148" t="s">
        <v>109</v>
      </c>
      <c r="M15" s="149">
        <v>12</v>
      </c>
      <c r="N15" s="150">
        <f t="shared" si="3"/>
        <v>17</v>
      </c>
      <c r="O15" s="149"/>
      <c r="P15" s="149">
        <f t="shared" si="4"/>
        <v>17</v>
      </c>
      <c r="Q15" s="84"/>
      <c r="R15" s="84"/>
      <c r="S15" s="84"/>
      <c r="T15" s="84"/>
      <c r="U15" s="84"/>
      <c r="V15" s="84"/>
      <c r="W15" s="84"/>
      <c r="X15" s="84"/>
    </row>
    <row r="16" spans="1:24" ht="24.95" customHeight="1" x14ac:dyDescent="0.2">
      <c r="A16" s="174"/>
      <c r="B16" s="151">
        <f t="shared" si="8"/>
        <v>0.3888888888888889</v>
      </c>
      <c r="C16" s="152" t="str">
        <f>Times!A10</f>
        <v>ROM</v>
      </c>
      <c r="D16" s="152">
        <f>SUM(IF(ISNUMBER('Tabela 1ª Fase'!J9),1)+IF(ISNUMBER('Tabela 1ª Fase'!L15),1)+IF(ISNUMBER('Tabela 1ª Fase'!L21),1)+IF(ISNUMBER('Tabela 1ª Fase'!J29),1)+IF(ISNUMBER('Tabela 1ª Fase'!J37),1)+IF(ISNUMBER('Tabela 1ª Fase'!J41),1))</f>
        <v>6</v>
      </c>
      <c r="E16" s="152">
        <f t="shared" si="9"/>
        <v>7</v>
      </c>
      <c r="F16" s="146">
        <f>SUM(IF('Tabela 1ª Fase'!J9&gt;'Tabela 1ª Fase'!L9,1,0)+IF('Tabela 1ª Fase'!L15&gt;'Tabela 1ª Fase'!J15,1,0)+IF('Tabela 1ª Fase'!L21&gt;'Tabela 1ª Fase'!J21,1,0)+IF('Tabela 1ª Fase'!J29&gt;'Tabela 1ª Fase'!L29,1,0)+IF('Tabela 1ª Fase'!J37&gt;'Tabela 1ª Fase'!L37,1,0)+IF('Tabela 1ª Fase'!J41&gt;'Tabela 1ª Fase'!L41,1,0))</f>
        <v>2</v>
      </c>
      <c r="G16" s="146">
        <f>SUM(IF(ISNUMBER('Tabela 1ª Fase'!J9),IF('Tabela 1ª Fase'!J9='Tabela 1ª Fase'!L9,1,0))+IF(ISNUMBER('Tabela 1ª Fase'!L15),IF('Tabela 1ª Fase'!L15='Tabela 1ª Fase'!J15,1,0))+IF(ISNUMBER('Tabela 1ª Fase'!L21),IF('Tabela 1ª Fase'!L21='Tabela 1ª Fase'!J21,1,0))+IF(ISNUMBER('Tabela 1ª Fase'!J29),IF('Tabela 1ª Fase'!J29='Tabela 1ª Fase'!L29,1,0))+IF(ISNUMBER('Tabela 1ª Fase'!J37),IF('Tabela 1ª Fase'!J37='Tabela 1ª Fase'!L37,1,0))+IF(ISNUMBER('Tabela 1ª Fase'!J41),IF('Tabela 1ª Fase'!J41='Tabela 1ª Fase'!L41,1,0)))</f>
        <v>1</v>
      </c>
      <c r="H16" s="146">
        <f>SUM(IF('Tabela 1ª Fase'!J9&lt;'Tabela 1ª Fase'!L9,1,0)+IF('Tabela 1ª Fase'!L15&lt;'Tabela 1ª Fase'!J15,1,0)+IF('Tabela 1ª Fase'!L21&lt;'Tabela 1ª Fase'!J21,1,0)+IF('Tabela 1ª Fase'!J29&lt;'Tabela 1ª Fase'!L29,1,0)+IF('Tabela 1ª Fase'!J37&lt;'Tabela 1ª Fase'!L37,1,0)+IF('Tabela 1ª Fase'!J41&lt;'Tabela 1ª Fase'!L41,1,0))</f>
        <v>3</v>
      </c>
      <c r="I16" s="146">
        <f>SUM('Tabela 1ª Fase'!J9+'Tabela 1ª Fase'!L15+'Tabela 1ª Fase'!L21+'Tabela 1ª Fase'!J29+'Tabela 1ª Fase'!J37+'Tabela 1ª Fase'!J41)</f>
        <v>7</v>
      </c>
      <c r="J16" s="146">
        <f>SUM('Tabela 1ª Fase'!L9+'Tabela 1ª Fase'!J15+'Tabela 1ª Fase'!J21+'Tabela 1ª Fase'!L29+'Tabela 1ª Fase'!L37+'Tabela 1ª Fase'!L41)</f>
        <v>9</v>
      </c>
      <c r="K16" s="153">
        <f t="shared" si="10"/>
        <v>-2</v>
      </c>
      <c r="L16" s="148" t="s">
        <v>109</v>
      </c>
      <c r="M16" s="149">
        <v>13</v>
      </c>
      <c r="N16" s="150">
        <f t="shared" si="3"/>
        <v>16</v>
      </c>
      <c r="O16" s="149">
        <v>4</v>
      </c>
      <c r="P16" s="149">
        <f t="shared" si="4"/>
        <v>20</v>
      </c>
      <c r="Q16" s="84"/>
      <c r="R16" s="84"/>
      <c r="S16" s="84"/>
      <c r="T16" s="84"/>
      <c r="U16" s="84"/>
      <c r="V16" s="84"/>
      <c r="W16" s="84"/>
      <c r="X16" s="84"/>
    </row>
    <row r="17" spans="1:24" ht="24.95" customHeight="1" x14ac:dyDescent="0.2">
      <c r="A17" s="174"/>
      <c r="B17" s="59">
        <f t="shared" si="8"/>
        <v>0.33333333333333331</v>
      </c>
      <c r="C17" s="51" t="str">
        <f>Times!A12</f>
        <v>MIL</v>
      </c>
      <c r="D17" s="51">
        <f>SUM(IF(ISNUMBER('Tabela 1ª Fase'!J11),1)+IF(ISNUMBER('Tabela 1ª Fase'!L17),1)+IF(ISNUMBER('Tabela 1ª Fase'!J25),1)+IF(ISNUMBER('Tabela 1ª Fase'!L31),1)+IF(ISNUMBER('Tabela 1ª Fase'!L37),1)+IF(ISNUMBER('Tabela 1ª Fase'!L43),1))</f>
        <v>6</v>
      </c>
      <c r="E17" s="51">
        <f t="shared" si="9"/>
        <v>6</v>
      </c>
      <c r="F17" s="86">
        <f>SUM(IF('Tabela 1ª Fase'!J11&gt;'Tabela 1ª Fase'!L11,1,0)+IF('Tabela 1ª Fase'!L17&gt;'Tabela 1ª Fase'!J17,1,0)+IF('Tabela 1ª Fase'!J25&gt;'Tabela 1ª Fase'!L25,1,0)+IF('Tabela 1ª Fase'!L31&gt;'Tabela 1ª Fase'!J31,1,0)+IF('Tabela 1ª Fase'!L37&gt;'Tabela 1ª Fase'!J37,1,0)+IF('Tabela 1ª Fase'!L43&gt;'Tabela 1ª Fase'!J43,1,0))</f>
        <v>1</v>
      </c>
      <c r="G17" s="86">
        <f>SUM(IF(ISNUMBER('Tabela 1ª Fase'!J11),IF('Tabela 1ª Fase'!J11='Tabela 1ª Fase'!L11,1,0))+IF(ISNUMBER('Tabela 1ª Fase'!L17),IF('Tabela 1ª Fase'!L17='Tabela 1ª Fase'!J17,1,0))+IF(ISNUMBER('Tabela 1ª Fase'!J25),IF('Tabela 1ª Fase'!J25='Tabela 1ª Fase'!L25,1,0))+IF(ISNUMBER('Tabela 1ª Fase'!L31),IF('Tabela 1ª Fase'!L31='Tabela 1ª Fase'!J31,1,0)))+IF(ISNUMBER('Tabela 1ª Fase'!L37),IF('Tabela 1ª Fase'!L37='Tabela 1ª Fase'!J37,1,0)+IF(ISNUMBER('Tabela 1ª Fase'!L43),IF('Tabela 1ª Fase'!L43='Tabela 1ª Fase'!J43,1,0)))</f>
        <v>3</v>
      </c>
      <c r="H17" s="86">
        <f>SUM(IF('Tabela 1ª Fase'!J11&lt;'Tabela 1ª Fase'!L11,1,0)+IF('Tabela 1ª Fase'!L17&lt;'Tabela 1ª Fase'!J17,1,0)+IF('Tabela 1ª Fase'!J25&lt;'Tabela 1ª Fase'!L25,1,0)+IF('Tabela 1ª Fase'!L31&lt;'Tabela 1ª Fase'!J31,1,0)+IF('Tabela 1ª Fase'!L37&lt;'Tabela 1ª Fase'!J37,1,0)+IF('Tabela 1ª Fase'!L43&lt;'Tabela 1ª Fase'!J43,1,0))</f>
        <v>2</v>
      </c>
      <c r="I17" s="86">
        <f>SUM('Tabela 1ª Fase'!J11+'Tabela 1ª Fase'!L17+'Tabela 1ª Fase'!J25+'Tabela 1ª Fase'!L31+'Tabela 1ª Fase'!L37+'Tabela 1ª Fase'!L43)</f>
        <v>7</v>
      </c>
      <c r="J17" s="86">
        <f>SUM('Tabela 1ª Fase'!L11+'Tabela 1ª Fase'!J17+'Tabela 1ª Fase'!L25+'Tabela 1ª Fase'!J31+'Tabela 1ª Fase'!J37+'Tabela 1ª Fase'!J43)</f>
        <v>8</v>
      </c>
      <c r="K17" s="60">
        <f t="shared" si="10"/>
        <v>-1</v>
      </c>
      <c r="L17" s="110"/>
      <c r="M17" s="112">
        <v>17</v>
      </c>
      <c r="N17" s="111">
        <f t="shared" si="3"/>
        <v>12</v>
      </c>
      <c r="O17" s="112"/>
      <c r="P17" s="112">
        <f t="shared" si="4"/>
        <v>12</v>
      </c>
      <c r="Q17" s="84"/>
      <c r="R17" s="84"/>
      <c r="S17" s="84"/>
      <c r="T17" s="84"/>
      <c r="U17" s="84"/>
      <c r="V17" s="84"/>
      <c r="W17" s="84"/>
      <c r="X17" s="84"/>
    </row>
    <row r="18" spans="1:24" ht="24.95" customHeight="1" thickBot="1" x14ac:dyDescent="0.25">
      <c r="A18" s="182"/>
      <c r="B18" s="59">
        <f t="shared" si="8"/>
        <v>0.16666666666666666</v>
      </c>
      <c r="C18" s="51" t="str">
        <f>Times!A14</f>
        <v>AMA</v>
      </c>
      <c r="D18" s="51">
        <f>SUM(IF(ISNUMBER('Tabela 1ª Fase'!L13),1)+IF(ISNUMBER('Tabela 1ª Fase'!L19),1)+IF(ISNUMBER('Tabela 1ª Fase'!L25),1)+IF(ISNUMBER('Tabela 1ª Fase'!L33),1)+IF(ISNUMBER('Tabela 1ª Fase'!L41),1)+IF(ISNUMBER('Tabela 1ª Fase'!L47),1))</f>
        <v>6</v>
      </c>
      <c r="E18" s="51">
        <f t="shared" si="9"/>
        <v>3</v>
      </c>
      <c r="F18" s="86">
        <f>SUM(IF('Tabela 1ª Fase'!L13&gt;'Tabela 1ª Fase'!J13,1,0)+IF('Tabela 1ª Fase'!L19&gt;'Tabela 1ª Fase'!J19,1,0)+IF('Tabela 1ª Fase'!L25&gt;'Tabela 1ª Fase'!J25,1,0)+IF('Tabela 1ª Fase'!L33&gt;'Tabela 1ª Fase'!J33,1,0)+IF('Tabela 1ª Fase'!L41&gt;'Tabela 1ª Fase'!J41,1,0)+IF('Tabela 1ª Fase'!L47&gt;'Tabela 1ª Fase'!J47,1,0))</f>
        <v>1</v>
      </c>
      <c r="G18" s="86">
        <f>SUM(IF(ISNUMBER('Tabela 1ª Fase'!L13),IF('Tabela 1ª Fase'!L13='Tabela 1ª Fase'!J13,1,0))+IF(ISNUMBER('Tabela 1ª Fase'!L19),IF('Tabela 1ª Fase'!L19='Tabela 1ª Fase'!J19,1,0))+IF(ISNUMBER('Tabela 1ª Fase'!L25),IF('Tabela 1ª Fase'!L25='Tabela 1ª Fase'!J25,1,0))+IF(ISNUMBER('Tabela 1ª Fase'!L33),IF('Tabela 1ª Fase'!L33='Tabela 1ª Fase'!J33,1,0))+IF(ISNUMBER('Tabela 1ª Fase'!L41),IF('Tabela 1ª Fase'!L41='Tabela 1ª Fase'!J41,1,0))+IF(ISNUMBER('Tabela 1ª Fase'!L47),IF('Tabela 1ª Fase'!L47='Tabela 1ª Fase'!J47,1,0)))</f>
        <v>0</v>
      </c>
      <c r="H18" s="86">
        <f>SUM(IF('Tabela 1ª Fase'!L13&lt;'Tabela 1ª Fase'!J13,1,0)+IF('Tabela 1ª Fase'!L19&lt;'Tabela 1ª Fase'!J19,1,0)+IF('Tabela 1ª Fase'!L25&lt;'Tabela 1ª Fase'!J25,1,0)+IF('Tabela 1ª Fase'!L33&lt;'Tabela 1ª Fase'!J33,1,0)+IF('Tabela 1ª Fase'!L41&lt;'Tabela 1ª Fase'!J41,1,0)+IF('Tabela 1ª Fase'!L47&lt;'Tabela 1ª Fase'!J47,1,0))</f>
        <v>5</v>
      </c>
      <c r="I18" s="86">
        <f>SUM('Tabela 1ª Fase'!L13+'Tabela 1ª Fase'!L19+'Tabela 1ª Fase'!L25+'Tabela 1ª Fase'!L33+'Tabela 1ª Fase'!L41+'Tabela 1ª Fase'!L47)</f>
        <v>3</v>
      </c>
      <c r="J18" s="86">
        <f>SUM('Tabela 1ª Fase'!J13+'Tabela 1ª Fase'!J19+'Tabela 1ª Fase'!J25+'Tabela 1ª Fase'!J33+'Tabela 1ª Fase'!J41+'Tabela 1ª Fase'!J47)</f>
        <v>10</v>
      </c>
      <c r="K18" s="60">
        <f t="shared" si="10"/>
        <v>-7</v>
      </c>
      <c r="L18" s="110"/>
      <c r="M18" s="112">
        <v>19</v>
      </c>
      <c r="N18" s="111">
        <f t="shared" si="3"/>
        <v>10</v>
      </c>
      <c r="O18" s="112"/>
      <c r="P18" s="112">
        <f t="shared" si="4"/>
        <v>10</v>
      </c>
      <c r="Q18" s="84"/>
      <c r="R18" s="84"/>
      <c r="S18" s="84"/>
      <c r="T18" s="84"/>
      <c r="U18" s="84"/>
      <c r="V18" s="84"/>
      <c r="W18" s="84"/>
      <c r="X18" s="84"/>
    </row>
    <row r="19" spans="1:24" ht="9" customHeight="1" thickBot="1" x14ac:dyDescent="0.25">
      <c r="A19" s="8"/>
      <c r="B19" s="54"/>
      <c r="C19" s="55"/>
      <c r="D19" s="55"/>
      <c r="E19" s="55"/>
      <c r="F19" s="55"/>
      <c r="G19" s="55"/>
      <c r="H19" s="55"/>
      <c r="I19" s="55"/>
      <c r="J19" s="55"/>
      <c r="K19" s="56"/>
      <c r="L19" s="112"/>
      <c r="M19" s="112"/>
      <c r="N19" s="111"/>
      <c r="O19" s="112"/>
      <c r="P19" s="112"/>
      <c r="Q19" s="84"/>
      <c r="R19" s="84"/>
      <c r="S19" s="84"/>
      <c r="T19" s="84"/>
      <c r="U19" s="84"/>
      <c r="V19" s="84"/>
      <c r="W19" s="84"/>
      <c r="X19" s="84"/>
    </row>
    <row r="20" spans="1:24" ht="24.95" customHeight="1" x14ac:dyDescent="0.2">
      <c r="A20" s="173" t="s">
        <v>15</v>
      </c>
      <c r="B20" s="142">
        <f t="shared" ref="B20:B26" si="11">IF(D20&gt;0,SUM((E20/(D20*3))),0)</f>
        <v>0.72222222222222221</v>
      </c>
      <c r="C20" s="143" t="str">
        <f>Times!A19</f>
        <v>AND</v>
      </c>
      <c r="D20" s="143">
        <f>SUM(IF(ISNUMBER('Tabela 1ª Fase'!Q11),1)+IF(ISNUMBER('Tabela 1ª Fase'!S17),1)+IF(ISNUMBER('Tabela 1ª Fase'!Q25),1)+IF(ISNUMBER('Tabela 1ª Fase'!S31),1)+IF(ISNUMBER('Tabela 1ª Fase'!S37),1)+IF(ISNUMBER('Tabela 1ª Fase'!S43),1))</f>
        <v>6</v>
      </c>
      <c r="E20" s="143">
        <f t="shared" ref="E20:E26" si="12">SUM(F20*3)+G20</f>
        <v>13</v>
      </c>
      <c r="F20" s="136">
        <f>SUM(IF('Tabela 1ª Fase'!Q11&gt;'Tabela 1ª Fase'!S11,1,0)+IF('Tabela 1ª Fase'!S17&gt;'Tabela 1ª Fase'!Q17,1,0)+IF('Tabela 1ª Fase'!Q25&gt;'Tabela 1ª Fase'!S25,1,0)+IF('Tabela 1ª Fase'!S31&gt;'Tabela 1ª Fase'!Q31,1,0)+IF('Tabela 1ª Fase'!S37&gt;'Tabela 1ª Fase'!Q37,1,0)+IF('Tabela 1ª Fase'!S43&gt;'Tabela 1ª Fase'!Q43,1,0))</f>
        <v>4</v>
      </c>
      <c r="G20" s="136">
        <f>SUM(IF(ISNUMBER('Tabela 1ª Fase'!Q11),IF('Tabela 1ª Fase'!Q11='Tabela 1ª Fase'!S11,1,0))+IF(ISNUMBER('Tabela 1ª Fase'!S17),IF('Tabela 1ª Fase'!S17='Tabela 1ª Fase'!Q17,1,0))+IF(ISNUMBER('Tabela 1ª Fase'!Q25),IF('Tabela 1ª Fase'!Q25='Tabela 1ª Fase'!S25,1,0))+IF(ISNUMBER('Tabela 1ª Fase'!S31),IF('Tabela 1ª Fase'!S31='Tabela 1ª Fase'!Q31,1,0)))+IF(ISNUMBER('Tabela 1ª Fase'!S37),IF('Tabela 1ª Fase'!S37='Tabela 1ª Fase'!Q37,1,0)+IF(ISNUMBER('Tabela 1ª Fase'!S43),IF('Tabela 1ª Fase'!S43='Tabela 1ª Fase'!Q43,1,0)))</f>
        <v>1</v>
      </c>
      <c r="H20" s="136">
        <f>SUM(IF('Tabela 1ª Fase'!Q11&lt;'Tabela 1ª Fase'!S11,1,0)+IF('Tabela 1ª Fase'!S17&lt;'Tabela 1ª Fase'!Q17,1,0)+IF('Tabela 1ª Fase'!Q25&lt;'Tabela 1ª Fase'!S25,1,0)+IF('Tabela 1ª Fase'!S31&lt;'Tabela 1ª Fase'!Q31,1,0)+IF('Tabela 1ª Fase'!S37&lt;'Tabela 1ª Fase'!Q37,1,0)+IF('Tabela 1ª Fase'!S43&lt;'Tabela 1ª Fase'!Q43,1,0))</f>
        <v>1</v>
      </c>
      <c r="I20" s="136">
        <f>SUM('Tabela 1ª Fase'!Q11+'Tabela 1ª Fase'!S17+'Tabela 1ª Fase'!Q25+'Tabela 1ª Fase'!S31+'Tabela 1ª Fase'!S37+'Tabela 1ª Fase'!S43)</f>
        <v>14</v>
      </c>
      <c r="J20" s="136">
        <f>SUM('Tabela 1ª Fase'!S11+'Tabela 1ª Fase'!Q17+'Tabela 1ª Fase'!S25+'Tabela 1ª Fase'!Q31+'Tabela 1ª Fase'!Q37+'Tabela 1ª Fase'!Q43)</f>
        <v>11</v>
      </c>
      <c r="K20" s="144">
        <f t="shared" ref="K20:K26" si="13">SUM(I20-J20)</f>
        <v>3</v>
      </c>
      <c r="L20" s="138" t="s">
        <v>108</v>
      </c>
      <c r="M20" s="139">
        <v>3</v>
      </c>
      <c r="N20" s="140">
        <f t="shared" si="3"/>
        <v>26</v>
      </c>
      <c r="O20" s="141">
        <v>9</v>
      </c>
      <c r="P20" s="141">
        <f t="shared" si="4"/>
        <v>35</v>
      </c>
      <c r="Q20" s="84"/>
      <c r="R20" s="84"/>
      <c r="S20" s="84"/>
      <c r="T20" s="84"/>
      <c r="U20" s="84"/>
      <c r="V20" s="84"/>
      <c r="W20" s="84"/>
      <c r="X20" s="84"/>
    </row>
    <row r="21" spans="1:24" ht="24.95" customHeight="1" x14ac:dyDescent="0.2">
      <c r="A21" s="174"/>
      <c r="B21" s="142">
        <f t="shared" si="11"/>
        <v>0.61111111111111116</v>
      </c>
      <c r="C21" s="143" t="str">
        <f>Times!A17</f>
        <v>VAS</v>
      </c>
      <c r="D21" s="143">
        <f>SUM(IF(ISNUMBER('Tabela 1ª Fase'!Q9),1)+IF(ISNUMBER('Tabela 1ª Fase'!S15),1)+IF(ISNUMBER('Tabela 1ª Fase'!S21),1)+IF(ISNUMBER('Tabela 1ª Fase'!Q29),1)+IF(ISNUMBER('Tabela 1ª Fase'!Q37),1)+IF(ISNUMBER('Tabela 1ª Fase'!Q41),1))</f>
        <v>6</v>
      </c>
      <c r="E21" s="143">
        <f t="shared" si="12"/>
        <v>11</v>
      </c>
      <c r="F21" s="136">
        <f>SUM(IF('Tabela 1ª Fase'!Q9&gt;'Tabela 1ª Fase'!S9,1,0)+IF('Tabela 1ª Fase'!S15&gt;'Tabela 1ª Fase'!Q15,1,0)+IF('Tabela 1ª Fase'!S21&gt;'Tabela 1ª Fase'!Q21,1,0)+IF('Tabela 1ª Fase'!Q29&gt;'Tabela 1ª Fase'!S29,1,0)+IF('Tabela 1ª Fase'!Q37&gt;'Tabela 1ª Fase'!S37,1,0)+IF('Tabela 1ª Fase'!Q41&gt;'Tabela 1ª Fase'!S41,1,0))</f>
        <v>3</v>
      </c>
      <c r="G21" s="136">
        <f>SUM(IF(ISNUMBER('Tabela 1ª Fase'!Q9),IF('Tabela 1ª Fase'!Q9='Tabela 1ª Fase'!S9,1,0))+IF(ISNUMBER('Tabela 1ª Fase'!S15),IF('Tabela 1ª Fase'!S15='Tabela 1ª Fase'!Q15,1,0))+IF(ISNUMBER('Tabela 1ª Fase'!S21),IF('Tabela 1ª Fase'!S21='Tabela 1ª Fase'!Q21,1,0))+IF(ISNUMBER('Tabela 1ª Fase'!Q29),IF('Tabela 1ª Fase'!Q29='Tabela 1ª Fase'!S29,1,0))+IF(ISNUMBER('Tabela 1ª Fase'!Q37),IF('Tabela 1ª Fase'!Q37='Tabela 1ª Fase'!S37,1,0))+IF(ISNUMBER('Tabela 1ª Fase'!Q41),IF('Tabela 1ª Fase'!Q41='Tabela 1ª Fase'!S41,1,0)))</f>
        <v>2</v>
      </c>
      <c r="H21" s="136">
        <f>SUM(IF('Tabela 1ª Fase'!Q9&lt;'Tabela 1ª Fase'!S9,1,0)+IF('Tabela 1ª Fase'!S15&lt;'Tabela 1ª Fase'!Q15,1,0)+IF('Tabela 1ª Fase'!S21&lt;'Tabela 1ª Fase'!Q21,1,0)+IF('Tabela 1ª Fase'!Q29&lt;'Tabela 1ª Fase'!S29,1,0)+IF('Tabela 1ª Fase'!Q37&lt;'Tabela 1ª Fase'!S37,1,0)+IF('Tabela 1ª Fase'!Q41&lt;'Tabela 1ª Fase'!S41,1,0))</f>
        <v>1</v>
      </c>
      <c r="I21" s="136">
        <f>SUM('Tabela 1ª Fase'!Q9+'Tabela 1ª Fase'!S15+'Tabela 1ª Fase'!S21+'Tabela 1ª Fase'!Q29+'Tabela 1ª Fase'!Q37+'Tabela 1ª Fase'!Q41)</f>
        <v>12</v>
      </c>
      <c r="J21" s="136">
        <f>SUM('Tabela 1ª Fase'!S9+'Tabela 1ª Fase'!Q15+'Tabela 1ª Fase'!Q21+'Tabela 1ª Fase'!S29+'Tabela 1ª Fase'!S37+'Tabela 1ª Fase'!S41)</f>
        <v>9</v>
      </c>
      <c r="K21" s="144">
        <f t="shared" si="13"/>
        <v>3</v>
      </c>
      <c r="L21" s="138" t="s">
        <v>108</v>
      </c>
      <c r="M21" s="141">
        <v>5</v>
      </c>
      <c r="N21" s="140">
        <f t="shared" si="3"/>
        <v>24</v>
      </c>
      <c r="O21" s="141">
        <v>10</v>
      </c>
      <c r="P21" s="141">
        <f t="shared" si="4"/>
        <v>34</v>
      </c>
      <c r="Q21" s="84"/>
      <c r="R21" s="84"/>
      <c r="S21" s="84"/>
      <c r="T21" s="84"/>
      <c r="U21" s="84"/>
      <c r="V21" s="84"/>
      <c r="W21" s="84"/>
      <c r="X21" s="84"/>
    </row>
    <row r="22" spans="1:24" ht="24.95" customHeight="1" x14ac:dyDescent="0.2">
      <c r="A22" s="174"/>
      <c r="B22" s="142">
        <f t="shared" si="11"/>
        <v>0.55555555555555558</v>
      </c>
      <c r="C22" s="143" t="str">
        <f>Times!A18</f>
        <v>RAY</v>
      </c>
      <c r="D22" s="143">
        <f>SUM(IF(ISNUMBER('Tabela 1ª Fase'!S9),1)+IF(ISNUMBER('Tabela 1ª Fase'!Q17),1)+IF(ISNUMBER('Tabela 1ª Fase'!S27),1)+IF(ISNUMBER('Tabela 1ª Fase'!Q33),1)+IF(ISNUMBER('Tabela 1ª Fase'!S39),1)+IF(ISNUMBER('Tabela 1ª Fase'!Q45),1))</f>
        <v>6</v>
      </c>
      <c r="E22" s="143">
        <f t="shared" si="12"/>
        <v>10</v>
      </c>
      <c r="F22" s="143">
        <f>SUM(IF('Tabela 1ª Fase'!S9&gt;'Tabela 1ª Fase'!Q9,1,0)+IF('Tabela 1ª Fase'!Q17&gt;'Tabela 1ª Fase'!S17,1,0)+IF('Tabela 1ª Fase'!S27&gt;'Tabela 1ª Fase'!Q27,1,0)+IF('Tabela 1ª Fase'!Q33&gt;'Tabela 1ª Fase'!S33,1,0)+IF('Tabela 1ª Fase'!S39&gt;'Tabela 1ª Fase'!Q39,1,0)+IF('Tabela 1ª Fase'!Q45&gt;'Tabela 1ª Fase'!S45,1,0))</f>
        <v>3</v>
      </c>
      <c r="G22" s="143">
        <f>SUM(IF(ISNUMBER('Tabela 1ª Fase'!S9),IF('Tabela 1ª Fase'!S9='Tabela 1ª Fase'!Q9,1,0))+IF(ISNUMBER('Tabela 1ª Fase'!Q17),IF('Tabela 1ª Fase'!Q17='Tabela 1ª Fase'!S17,1,0))+IF(ISNUMBER('Tabela 1ª Fase'!S27),IF('Tabela 1ª Fase'!S27='Tabela 1ª Fase'!Q27,1,0))+IF(ISNUMBER('Tabela 1ª Fase'!Q33),IF('Tabela 1ª Fase'!Q33='Tabela 1ª Fase'!S33,1,0))+IF(ISNUMBER('Tabela 1ª Fase'!S39),IF('Tabela 1ª Fase'!S39='Tabela 1ª Fase'!Q39,1,0))+IF(ISNUMBER('Tabela 1ª Fase'!Q45),IF('Tabela 1ª Fase'!Q45='Tabela 1ª Fase'!S45,1,0)))</f>
        <v>1</v>
      </c>
      <c r="H22" s="143">
        <f>SUM(IF('Tabela 1ª Fase'!S9&lt;'Tabela 1ª Fase'!Q9,1,0)+IF('Tabela 1ª Fase'!Q17&lt;'Tabela 1ª Fase'!S17,1,0)+IF('Tabela 1ª Fase'!S27&lt;'Tabela 1ª Fase'!Q27,1,0)+IF('Tabela 1ª Fase'!Q33&lt;'Tabela 1ª Fase'!S33,1,0)+IF('Tabela 1ª Fase'!S39&lt;'Tabela 1ª Fase'!Q39,1,0)+IF('Tabela 1ª Fase'!Q45&lt;'Tabela 1ª Fase'!S45,1,0))</f>
        <v>2</v>
      </c>
      <c r="I22" s="143">
        <f>SUM('Tabela 1ª Fase'!S9+'Tabela 1ª Fase'!Q17+'Tabela 1ª Fase'!S27+'Tabela 1ª Fase'!Q33+'Tabela 1ª Fase'!S39+'Tabela 1ª Fase'!Q45)</f>
        <v>10</v>
      </c>
      <c r="J22" s="143">
        <f>SUM('Tabela 1ª Fase'!Q9+'Tabela 1ª Fase'!S17+'Tabela 1ª Fase'!Q27+'Tabela 1ª Fase'!S33+'Tabela 1ª Fase'!Q39+'Tabela 1ª Fase'!S45)</f>
        <v>7</v>
      </c>
      <c r="K22" s="144">
        <f t="shared" si="13"/>
        <v>3</v>
      </c>
      <c r="L22" s="138" t="s">
        <v>108</v>
      </c>
      <c r="M22" s="141">
        <v>7</v>
      </c>
      <c r="N22" s="140">
        <f t="shared" si="3"/>
        <v>22</v>
      </c>
      <c r="O22" s="141">
        <v>5</v>
      </c>
      <c r="P22" s="141">
        <f t="shared" si="4"/>
        <v>27</v>
      </c>
      <c r="Q22" s="84"/>
      <c r="R22" s="84"/>
      <c r="S22" s="84"/>
      <c r="T22" s="84"/>
      <c r="U22" s="84"/>
      <c r="V22" s="84"/>
      <c r="W22" s="84"/>
      <c r="X22" s="84"/>
    </row>
    <row r="23" spans="1:24" ht="24.95" customHeight="1" x14ac:dyDescent="0.2">
      <c r="A23" s="174"/>
      <c r="B23" s="151">
        <f t="shared" si="11"/>
        <v>0.44444444444444442</v>
      </c>
      <c r="C23" s="152" t="str">
        <f>Times!A20</f>
        <v>PAR</v>
      </c>
      <c r="D23" s="152">
        <f>SUM(IF(ISNUMBER('Tabela 1ª Fase'!S11),1)+IF(ISNUMBER('Tabela 1ª Fase'!Q19),1)+IF(ISNUMBER('Tabela 1ª Fase'!S23),1)+IF(ISNUMBER('Tabela 1ª Fase'!S29),1)+IF(ISNUMBER('Tabela 1ª Fase'!S35),1)+IF(ISNUMBER('Tabela 1ª Fase'!S45),1))</f>
        <v>6</v>
      </c>
      <c r="E23" s="152">
        <f t="shared" si="12"/>
        <v>8</v>
      </c>
      <c r="F23" s="146">
        <f>SUM(IF('Tabela 1ª Fase'!S11&gt;'Tabela 1ª Fase'!Q11,1,0)+IF('Tabela 1ª Fase'!Q19&gt;'Tabela 1ª Fase'!S19,1,0)+IF('Tabela 1ª Fase'!S23&gt;'Tabela 1ª Fase'!Q23,1,0)+IF('Tabela 1ª Fase'!S29&gt;'Tabela 1ª Fase'!Q29,1,0)+IF('Tabela 1ª Fase'!S35&gt;'Tabela 1ª Fase'!Q35,1,0)+IF('Tabela 1ª Fase'!S45&gt;'Tabela 1ª Fase'!Q45,1,0))</f>
        <v>2</v>
      </c>
      <c r="G23" s="146">
        <f>SUM(IF(ISNUMBER('Tabela 1ª Fase'!S11),IF('Tabela 1ª Fase'!S11='Tabela 1ª Fase'!Q11,1,0))+IF(ISNUMBER('Tabela 1ª Fase'!Q19),IF('Tabela 1ª Fase'!Q19='Tabela 1ª Fase'!S19,1,0))+IF(ISNUMBER('Tabela 1ª Fase'!S23),IF('Tabela 1ª Fase'!S23='Tabela 1ª Fase'!Q23,1,0))+IF(ISNUMBER('Tabela 1ª Fase'!S29),IF('Tabela 1ª Fase'!S29='Tabela 1ª Fase'!Q29,1,0))+IF(ISNUMBER('Tabela 1ª Fase'!S35),IF('Tabela 1ª Fase'!S35='Tabela 1ª Fase'!Q35,1,0))+IF(ISNUMBER('Tabela 1ª Fase'!S45),IF('Tabela 1ª Fase'!S45='Tabela 1ª Fase'!Q45,1,0)))</f>
        <v>2</v>
      </c>
      <c r="H23" s="146">
        <f>SUM(IF('Tabela 1ª Fase'!S11&lt;'Tabela 1ª Fase'!Q11,1,0)+IF('Tabela 1ª Fase'!Q19&lt;'Tabela 1ª Fase'!S19,1,0)+IF('Tabela 1ª Fase'!S23&lt;'Tabela 1ª Fase'!Q23,1,0)+IF('Tabela 1ª Fase'!S29&lt;'Tabela 1ª Fase'!Q29,1,0)+IF('Tabela 1ª Fase'!S35&lt;'Tabela 1ª Fase'!Q35,1,0)+IF('Tabela 1ª Fase'!S45&lt;'Tabela 1ª Fase'!Q45,1,0))</f>
        <v>2</v>
      </c>
      <c r="I23" s="146">
        <f>SUM('Tabela 1ª Fase'!S11+'Tabela 1ª Fase'!Q19+'Tabela 1ª Fase'!S23+'Tabela 1ª Fase'!S29+'Tabela 1ª Fase'!S35+'Tabela 1ª Fase'!S45)</f>
        <v>10</v>
      </c>
      <c r="J23" s="146">
        <f>SUM('Tabela 1ª Fase'!Q11+'Tabela 1ª Fase'!S19+'Tabela 1ª Fase'!Q23+'Tabela 1ª Fase'!Q29+'Tabela 1ª Fase'!Q35+'Tabela 1ª Fase'!Q45)</f>
        <v>7</v>
      </c>
      <c r="K23" s="153">
        <f t="shared" si="13"/>
        <v>3</v>
      </c>
      <c r="L23" s="148" t="s">
        <v>109</v>
      </c>
      <c r="M23" s="149">
        <v>10</v>
      </c>
      <c r="N23" s="150">
        <f t="shared" si="3"/>
        <v>19</v>
      </c>
      <c r="O23" s="149"/>
      <c r="P23" s="149">
        <f t="shared" si="4"/>
        <v>19</v>
      </c>
      <c r="Q23" s="84"/>
      <c r="R23" s="84"/>
      <c r="S23" s="84"/>
      <c r="T23" s="84"/>
      <c r="U23" s="84"/>
      <c r="V23" s="84"/>
      <c r="W23" s="84"/>
      <c r="X23" s="84"/>
    </row>
    <row r="24" spans="1:24" ht="24.95" customHeight="1" x14ac:dyDescent="0.2">
      <c r="A24" s="174"/>
      <c r="B24" s="151">
        <f t="shared" si="11"/>
        <v>0.33333333333333331</v>
      </c>
      <c r="C24" s="152" t="str">
        <f>Times!A15</f>
        <v>VEL</v>
      </c>
      <c r="D24" s="152">
        <f>SUM(IF(ISNUMBER('Tabela 1ª Fase'!Q7),1)+IF(ISNUMBER('Tabela 1ª Fase'!Q15),1)+IF(ISNUMBER('Tabela 1ª Fase'!Q23),1)+IF(ISNUMBER('Tabela 1ª Fase'!Q31),1)+IF(ISNUMBER('Tabela 1ª Fase'!Q39),1)+IF(ISNUMBER('Tabela 1ª Fase'!Q47),1))</f>
        <v>6</v>
      </c>
      <c r="E24" s="152">
        <f t="shared" si="12"/>
        <v>6</v>
      </c>
      <c r="F24" s="152">
        <f>SUM(IF('Tabela 1ª Fase'!Q7&gt;'Tabela 1ª Fase'!S7,1,0)+IF('Tabela 1ª Fase'!Q15&gt;'Tabela 1ª Fase'!S15,1,0)+IF('Tabela 1ª Fase'!Q23&gt;'Tabela 1ª Fase'!S23,1,0)+IF('Tabela 1ª Fase'!Q31&gt;'Tabela 1ª Fase'!S31,1,0)+IF('Tabela 1ª Fase'!Q39&gt;'Tabela 1ª Fase'!S39,1,0)+IF('Tabela 1ª Fase'!Q47&gt;'Tabela 1ª Fase'!S47,1,0))</f>
        <v>2</v>
      </c>
      <c r="G24" s="152">
        <f>SUM(IF(ISNUMBER('Tabela 1ª Fase'!Q7),IF('Tabela 1ª Fase'!Q7='Tabela 1ª Fase'!S7,1,0))+IF(ISNUMBER('Tabela 1ª Fase'!Q15),IF('Tabela 1ª Fase'!Q15='Tabela 1ª Fase'!S15,1,0))+IF(ISNUMBER('Tabela 1ª Fase'!Q23),IF('Tabela 1ª Fase'!Q23='Tabela 1ª Fase'!S23,1,0))+IF(ISNUMBER('Tabela 1ª Fase'!Q31),IF('Tabela 1ª Fase'!Q31='Tabela 1ª Fase'!S31,1,0))+IF(ISNUMBER('Tabela 1ª Fase'!Q39),IF('Tabela 1ª Fase'!Q39='Tabela 1ª Fase'!S39,1,0))+IF(ISNUMBER('Tabela 1ª Fase'!Q47),IF('Tabela 1ª Fase'!Q47='Tabela 1ª Fase'!S47,1,0)))</f>
        <v>0</v>
      </c>
      <c r="H24" s="152">
        <f>SUM(IF('Tabela 1ª Fase'!Q7&lt;'Tabela 1ª Fase'!S7,1,0)+IF('Tabela 1ª Fase'!Q15&lt;'Tabela 1ª Fase'!S15,1,0)+IF('Tabela 1ª Fase'!Q23&lt;'Tabela 1ª Fase'!S23,1,0)+IF('Tabela 1ª Fase'!Q31&lt;'Tabela 1ª Fase'!S31,1,0)+IF('Tabela 1ª Fase'!Q39&lt;'Tabela 1ª Fase'!S39,1,0)+IF('Tabela 1ª Fase'!Q47&lt;'Tabela 1ª Fase'!S47,1,0))</f>
        <v>4</v>
      </c>
      <c r="I24" s="152">
        <f>SUM('Tabela 1ª Fase'!Q7+'Tabela 1ª Fase'!Q15+'Tabela 1ª Fase'!Q23+'Tabela 1ª Fase'!Q31+'Tabela 1ª Fase'!Q39+'Tabela 1ª Fase'!Q47)</f>
        <v>10</v>
      </c>
      <c r="J24" s="152">
        <f>SUM('Tabela 1ª Fase'!S7+'Tabela 1ª Fase'!S15+'Tabela 1ª Fase'!S23+'Tabela 1ª Fase'!S31+'Tabela 1ª Fase'!S39+'Tabela 1ª Fase'!S47)</f>
        <v>12</v>
      </c>
      <c r="K24" s="153">
        <f t="shared" si="13"/>
        <v>-2</v>
      </c>
      <c r="L24" s="148" t="s">
        <v>109</v>
      </c>
      <c r="M24" s="149">
        <v>14</v>
      </c>
      <c r="N24" s="150">
        <f t="shared" si="3"/>
        <v>15</v>
      </c>
      <c r="O24" s="149"/>
      <c r="P24" s="149">
        <f t="shared" si="4"/>
        <v>15</v>
      </c>
      <c r="Q24" s="84"/>
      <c r="R24" s="84"/>
      <c r="S24" s="84"/>
      <c r="T24" s="84"/>
      <c r="U24" s="84"/>
      <c r="V24" s="84"/>
      <c r="W24" s="84"/>
      <c r="X24" s="84"/>
    </row>
    <row r="25" spans="1:24" ht="24.95" customHeight="1" x14ac:dyDescent="0.2">
      <c r="A25" s="174"/>
      <c r="B25" s="151">
        <f t="shared" si="11"/>
        <v>0.33333333333333331</v>
      </c>
      <c r="C25" s="152" t="str">
        <f>Times!A16</f>
        <v>MAC</v>
      </c>
      <c r="D25" s="152">
        <f>SUM(IF(ISNUMBER('Tabela 1ª Fase'!S7),1)+IF(ISNUMBER('Tabela 1ª Fase'!Q13),1)+IF(ISNUMBER('Tabela 1ª Fase'!Q21),1)+IF(ISNUMBER('Tabela 1ª Fase'!Q27),1)+IF(ISNUMBER('Tabela 1ª Fase'!Q35),1)+IF(ISNUMBER('Tabela 1ª Fase'!Q43),1))</f>
        <v>6</v>
      </c>
      <c r="E25" s="152">
        <f t="shared" si="12"/>
        <v>6</v>
      </c>
      <c r="F25" s="146">
        <f>SUM(IF('Tabela 1ª Fase'!S7&gt;'Tabela 1ª Fase'!Q7,1,0)+IF('Tabela 1ª Fase'!Q13&gt;'Tabela 1ª Fase'!S13,1,0)+IF('Tabela 1ª Fase'!Q21&gt;'Tabela 1ª Fase'!S21,1,0)+IF('Tabela 1ª Fase'!Q27&gt;'Tabela 1ª Fase'!S27,1,0)+IF('Tabela 1ª Fase'!Q35&gt;'Tabela 1ª Fase'!S35,1,0)+IF('Tabela 1ª Fase'!Q43&gt;'Tabela 1ª Fase'!S43,1,0))</f>
        <v>2</v>
      </c>
      <c r="G25" s="146">
        <f>SUM(IF(ISNUMBER('Tabela 1ª Fase'!S7),IF('Tabela 1ª Fase'!S7='Tabela 1ª Fase'!Q7,1,0))+IF(ISNUMBER('Tabela 1ª Fase'!Q13),IF('Tabela 1ª Fase'!Q13='Tabela 1ª Fase'!S13,1,0))+IF(ISNUMBER('Tabela 1ª Fase'!Q21),IF('Tabela 1ª Fase'!Q21='Tabela 1ª Fase'!S21,1,0))+IF(ISNUMBER('Tabela 1ª Fase'!Q27),IF('Tabela 1ª Fase'!Q27='Tabela 1ª Fase'!S27,1,0))+IF(ISNUMBER('Tabela 1ª Fase'!Q35),IF('Tabela 1ª Fase'!Q35='Tabela 1ª Fase'!S35,1,0))+IF(ISNUMBER('Tabela 1ª Fase'!Q43),IF('Tabela 1ª Fase'!Q43='Tabela 1ª Fase'!S43,1,0)))</f>
        <v>0</v>
      </c>
      <c r="H25" s="146">
        <f>SUM(IF('Tabela 1ª Fase'!S7&lt;'Tabela 1ª Fase'!Q7,1,0)+IF('Tabela 1ª Fase'!Q13&lt;'Tabela 1ª Fase'!S13,1,0)+IF('Tabela 1ª Fase'!Q21&lt;'Tabela 1ª Fase'!S21,1,0)+IF('Tabela 1ª Fase'!Q27&lt;'Tabela 1ª Fase'!S27,1,0)+IF('Tabela 1ª Fase'!Q35&lt;'Tabela 1ª Fase'!S35,1,0)+IF('Tabela 1ª Fase'!Q43&lt;'Tabela 1ª Fase'!S43,1,0))</f>
        <v>4</v>
      </c>
      <c r="I25" s="146">
        <f>SUM('Tabela 1ª Fase'!S7+'Tabela 1ª Fase'!Q13+'Tabela 1ª Fase'!Q21+'Tabela 1ª Fase'!Q27+'Tabela 1ª Fase'!Q35+'Tabela 1ª Fase'!Q43)</f>
        <v>11</v>
      </c>
      <c r="J25" s="146">
        <f>SUM('Tabela 1ª Fase'!Q7+'Tabela 1ª Fase'!S13+'Tabela 1ª Fase'!S21+'Tabela 1ª Fase'!S27+'Tabela 1ª Fase'!S35+'Tabela 1ª Fase'!S43)</f>
        <v>19</v>
      </c>
      <c r="K25" s="153">
        <f t="shared" si="13"/>
        <v>-8</v>
      </c>
      <c r="L25" s="148"/>
      <c r="M25" s="149">
        <v>15</v>
      </c>
      <c r="N25" s="150">
        <f t="shared" si="3"/>
        <v>14</v>
      </c>
      <c r="O25" s="149">
        <v>3</v>
      </c>
      <c r="P25" s="149">
        <f t="shared" si="4"/>
        <v>17</v>
      </c>
      <c r="Q25" s="84"/>
      <c r="R25" s="84"/>
      <c r="S25" s="84"/>
      <c r="T25" s="84"/>
      <c r="U25" s="84"/>
      <c r="V25" s="84"/>
      <c r="W25" s="84"/>
      <c r="X25" s="84"/>
    </row>
    <row r="26" spans="1:24" ht="24.95" customHeight="1" thickBot="1" x14ac:dyDescent="0.25">
      <c r="A26" s="175"/>
      <c r="B26" s="61">
        <f t="shared" si="11"/>
        <v>0.27777777777777779</v>
      </c>
      <c r="C26" s="57" t="str">
        <f>Times!A21</f>
        <v>JUV</v>
      </c>
      <c r="D26" s="57">
        <f>SUM(IF(ISNUMBER('Tabela 1ª Fase'!S13),1)+IF(ISNUMBER('Tabela 1ª Fase'!S19),1)+IF(ISNUMBER('Tabela 1ª Fase'!S25),1)+IF(ISNUMBER('Tabela 1ª Fase'!S33),1)+IF(ISNUMBER('Tabela 1ª Fase'!S41),1)+IF(ISNUMBER('Tabela 1ª Fase'!S47),1))</f>
        <v>6</v>
      </c>
      <c r="E26" s="57">
        <f t="shared" si="12"/>
        <v>5</v>
      </c>
      <c r="F26" s="134">
        <f>SUM(IF('Tabela 1ª Fase'!S13&gt;'Tabela 1ª Fase'!Q13,0)+IF('Tabela 1ª Fase'!S19&gt;'Tabela 1ª Fase'!Q19,1,0)+IF('Tabela 1ª Fase'!S25&gt;'Tabela 1ª Fase'!Q25,1,0)+IF('Tabela 1ª Fase'!S33&gt;'Tabela 1ª Fase'!Q33,1,0)+IF('Tabela 1ª Fase'!S41&gt;'Tabela 1ª Fase'!Q41,1,0)+IF('Tabela 1ª Fase'!S47&gt;'Tabela 1ª Fase'!Q47,1,0))</f>
        <v>1</v>
      </c>
      <c r="G26" s="134">
        <f>SUM(IF(ISNUMBER('Tabela 1ª Fase'!S13),IF('Tabela 1ª Fase'!S13='Tabela 1ª Fase'!Q13,1,0))+IF(ISNUMBER('Tabela 1ª Fase'!S19),IF('Tabela 1ª Fase'!S19='Tabela 1ª Fase'!Q19,1,0))+IF(ISNUMBER('Tabela 1ª Fase'!S25),IF('Tabela 1ª Fase'!S25='Tabela 1ª Fase'!Q25,1,0))+IF(ISNUMBER('Tabela 1ª Fase'!S33),IF('Tabela 1ª Fase'!S33='Tabela 1ª Fase'!Q33,1,0))+IF(ISNUMBER('Tabela 1ª Fase'!S41),IF('Tabela 1ª Fase'!S41='Tabela 1ª Fase'!Q41,1,0))+IF(ISNUMBER('Tabela 1ª Fase'!S47),IF('Tabela 1ª Fase'!S47='Tabela 1ª Fase'!Q47,1,0)))</f>
        <v>2</v>
      </c>
      <c r="H26" s="134">
        <f>SUM(IF('Tabela 1ª Fase'!S13&lt;'Tabela 1ª Fase'!Q13,1,0)+IF('Tabela 1ª Fase'!S19&lt;'Tabela 1ª Fase'!Q19,1,0)+IF('Tabela 1ª Fase'!S25&lt;'Tabela 1ª Fase'!Q25,1,0)+IF('Tabela 1ª Fase'!S33&lt;'Tabela 1ª Fase'!Q33,1,0)+IF('Tabela 1ª Fase'!S41&lt;'Tabela 1ª Fase'!Q41,1,0)+IF('Tabela 1ª Fase'!S47&lt;'Tabela 1ª Fase'!Q47,1,0))</f>
        <v>3</v>
      </c>
      <c r="I26" s="134">
        <f>SUM('Tabela 1ª Fase'!S13+'Tabela 1ª Fase'!S19+'Tabela 1ª Fase'!S25+'Tabela 1ª Fase'!S33+'Tabela 1ª Fase'!S41+'Tabela 1ª Fase'!S47)</f>
        <v>11</v>
      </c>
      <c r="J26" s="134">
        <f>SUM('Tabela 1ª Fase'!Q13+'Tabela 1ª Fase'!Q19+'Tabela 1ª Fase'!Q25+'Tabela 1ª Fase'!Q33+'Tabela 1ª Fase'!Q41+'Tabela 1ª Fase'!Q47)</f>
        <v>13</v>
      </c>
      <c r="K26" s="62">
        <f t="shared" si="13"/>
        <v>-2</v>
      </c>
      <c r="L26" s="52"/>
      <c r="M26" s="53">
        <v>18</v>
      </c>
      <c r="N26" s="111">
        <f t="shared" si="3"/>
        <v>11</v>
      </c>
      <c r="O26" s="84"/>
      <c r="P26" s="112">
        <f t="shared" si="4"/>
        <v>11</v>
      </c>
      <c r="Q26" s="84"/>
      <c r="R26" s="84"/>
      <c r="S26" s="84"/>
      <c r="T26" s="84"/>
      <c r="U26" s="84"/>
      <c r="V26" s="84"/>
      <c r="W26" s="84"/>
      <c r="X26" s="84"/>
    </row>
    <row r="27" spans="1:24" ht="21" thickTop="1" x14ac:dyDescent="0.2"/>
  </sheetData>
  <sheetProtection algorithmName="SHA-512" hashValue="3eFw0feNOVkV5u9qn/t6Hs0qzx+GSZLj4YE5eH8XHC6FKTaxIV/V7865G7MemYPblqxP893F6cVzuSIJS9vGZw==" saltValue="DibhsUZxXMzoYaJrmY+C7Q==" spinCount="100000" sheet="1" objects="1" scenarios="1"/>
  <sortState ref="B4:K9">
    <sortCondition descending="1" ref="E4:E9"/>
    <sortCondition descending="1" ref="F4:F9"/>
    <sortCondition descending="1" ref="K4:K9"/>
    <sortCondition descending="1" ref="I4:I9"/>
    <sortCondition ref="J4:J9"/>
  </sortState>
  <mergeCells count="6">
    <mergeCell ref="A20:A26"/>
    <mergeCell ref="A1:K2"/>
    <mergeCell ref="A3:A10"/>
    <mergeCell ref="A12:A18"/>
    <mergeCell ref="M1:P2"/>
    <mergeCell ref="L1:L3"/>
  </mergeCells>
  <phoneticPr fontId="0" type="noConversion"/>
  <printOptions horizontalCentered="1" verticalCentered="1"/>
  <pageMargins left="0" right="0" top="0" bottom="0" header="0.51181102362204722" footer="0.51181102362204722"/>
  <pageSetup paperSize="9" scale="94" orientation="portrait" r:id="rId1"/>
  <headerFooter alignWithMargins="0"/>
  <cellWatches>
    <cellWatch r="L4"/>
  </cellWatch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7"/>
  <sheetViews>
    <sheetView zoomScale="70" zoomScaleNormal="70" workbookViewId="0">
      <selection activeCell="N22" sqref="N22"/>
    </sheetView>
  </sheetViews>
  <sheetFormatPr defaultRowHeight="25.5" x14ac:dyDescent="0.35"/>
  <cols>
    <col min="1" max="1" width="2.7109375" customWidth="1"/>
    <col min="2" max="4" width="12.7109375" customWidth="1"/>
    <col min="5" max="5" width="3.28515625" customWidth="1"/>
    <col min="6" max="6" width="5.85546875" style="64" customWidth="1"/>
    <col min="7" max="7" width="7.42578125" customWidth="1"/>
    <col min="8" max="8" width="25.28515625" style="3" customWidth="1"/>
    <col min="9" max="9" width="4.7109375" style="5" customWidth="1"/>
    <col min="10" max="10" width="3.140625" style="6" customWidth="1"/>
    <col min="11" max="11" width="4.7109375" style="5" customWidth="1"/>
    <col min="12" max="12" width="25.28515625" style="3" customWidth="1"/>
    <col min="13" max="13" width="4.28515625" style="3" customWidth="1"/>
    <col min="14" max="14" width="25.28515625" style="3" customWidth="1"/>
    <col min="15" max="15" width="4.7109375" style="5" customWidth="1"/>
    <col min="16" max="16" width="3.140625" style="6" customWidth="1"/>
    <col min="17" max="17" width="4.7109375" style="5" customWidth="1"/>
    <col min="18" max="18" width="25.28515625" style="3" customWidth="1"/>
    <col min="19" max="19" width="7.42578125" customWidth="1"/>
    <col min="20" max="20" width="5.85546875" customWidth="1"/>
    <col min="21" max="21" width="5.7109375" customWidth="1"/>
    <col min="22" max="24" width="9.7109375" customWidth="1"/>
    <col min="25" max="26" width="8.7109375" customWidth="1"/>
    <col min="257" max="257" width="2.7109375" customWidth="1"/>
    <col min="258" max="260" width="12.7109375" customWidth="1"/>
    <col min="261" max="261" width="3.28515625" customWidth="1"/>
    <col min="262" max="262" width="5.85546875" customWidth="1"/>
    <col min="263" max="263" width="7.42578125" customWidth="1"/>
    <col min="264" max="264" width="25.28515625" customWidth="1"/>
    <col min="265" max="265" width="4.7109375" customWidth="1"/>
    <col min="266" max="266" width="3.140625" customWidth="1"/>
    <col min="267" max="267" width="4.7109375" customWidth="1"/>
    <col min="268" max="268" width="25.28515625" customWidth="1"/>
    <col min="269" max="269" width="4.28515625" customWidth="1"/>
    <col min="270" max="270" width="25.28515625" customWidth="1"/>
    <col min="271" max="271" width="4.7109375" customWidth="1"/>
    <col min="272" max="272" width="3.140625" customWidth="1"/>
    <col min="273" max="273" width="4.7109375" customWidth="1"/>
    <col min="274" max="274" width="25.28515625" customWidth="1"/>
    <col min="275" max="275" width="7.42578125" customWidth="1"/>
    <col min="276" max="276" width="5.85546875" customWidth="1"/>
    <col min="277" max="277" width="5.7109375" customWidth="1"/>
    <col min="278" max="280" width="9.7109375" customWidth="1"/>
    <col min="281" max="282" width="8.7109375" customWidth="1"/>
    <col min="513" max="513" width="2.7109375" customWidth="1"/>
    <col min="514" max="516" width="12.7109375" customWidth="1"/>
    <col min="517" max="517" width="3.28515625" customWidth="1"/>
    <col min="518" max="518" width="5.85546875" customWidth="1"/>
    <col min="519" max="519" width="7.42578125" customWidth="1"/>
    <col min="520" max="520" width="25.28515625" customWidth="1"/>
    <col min="521" max="521" width="4.7109375" customWidth="1"/>
    <col min="522" max="522" width="3.140625" customWidth="1"/>
    <col min="523" max="523" width="4.7109375" customWidth="1"/>
    <col min="524" max="524" width="25.28515625" customWidth="1"/>
    <col min="525" max="525" width="4.28515625" customWidth="1"/>
    <col min="526" max="526" width="25.28515625" customWidth="1"/>
    <col min="527" max="527" width="4.7109375" customWidth="1"/>
    <col min="528" max="528" width="3.140625" customWidth="1"/>
    <col min="529" max="529" width="4.7109375" customWidth="1"/>
    <col min="530" max="530" width="25.28515625" customWidth="1"/>
    <col min="531" max="531" width="7.42578125" customWidth="1"/>
    <col min="532" max="532" width="5.85546875" customWidth="1"/>
    <col min="533" max="533" width="5.7109375" customWidth="1"/>
    <col min="534" max="536" width="9.7109375" customWidth="1"/>
    <col min="537" max="538" width="8.7109375" customWidth="1"/>
    <col min="769" max="769" width="2.7109375" customWidth="1"/>
    <col min="770" max="772" width="12.7109375" customWidth="1"/>
    <col min="773" max="773" width="3.28515625" customWidth="1"/>
    <col min="774" max="774" width="5.85546875" customWidth="1"/>
    <col min="775" max="775" width="7.42578125" customWidth="1"/>
    <col min="776" max="776" width="25.28515625" customWidth="1"/>
    <col min="777" max="777" width="4.7109375" customWidth="1"/>
    <col min="778" max="778" width="3.140625" customWidth="1"/>
    <col min="779" max="779" width="4.7109375" customWidth="1"/>
    <col min="780" max="780" width="25.28515625" customWidth="1"/>
    <col min="781" max="781" width="4.28515625" customWidth="1"/>
    <col min="782" max="782" width="25.28515625" customWidth="1"/>
    <col min="783" max="783" width="4.7109375" customWidth="1"/>
    <col min="784" max="784" width="3.140625" customWidth="1"/>
    <col min="785" max="785" width="4.7109375" customWidth="1"/>
    <col min="786" max="786" width="25.28515625" customWidth="1"/>
    <col min="787" max="787" width="7.42578125" customWidth="1"/>
    <col min="788" max="788" width="5.85546875" customWidth="1"/>
    <col min="789" max="789" width="5.7109375" customWidth="1"/>
    <col min="790" max="792" width="9.7109375" customWidth="1"/>
    <col min="793" max="794" width="8.7109375" customWidth="1"/>
    <col min="1025" max="1025" width="2.7109375" customWidth="1"/>
    <col min="1026" max="1028" width="12.7109375" customWidth="1"/>
    <col min="1029" max="1029" width="3.28515625" customWidth="1"/>
    <col min="1030" max="1030" width="5.85546875" customWidth="1"/>
    <col min="1031" max="1031" width="7.42578125" customWidth="1"/>
    <col min="1032" max="1032" width="25.28515625" customWidth="1"/>
    <col min="1033" max="1033" width="4.7109375" customWidth="1"/>
    <col min="1034" max="1034" width="3.140625" customWidth="1"/>
    <col min="1035" max="1035" width="4.7109375" customWidth="1"/>
    <col min="1036" max="1036" width="25.28515625" customWidth="1"/>
    <col min="1037" max="1037" width="4.28515625" customWidth="1"/>
    <col min="1038" max="1038" width="25.28515625" customWidth="1"/>
    <col min="1039" max="1039" width="4.7109375" customWidth="1"/>
    <col min="1040" max="1040" width="3.140625" customWidth="1"/>
    <col min="1041" max="1041" width="4.7109375" customWidth="1"/>
    <col min="1042" max="1042" width="25.28515625" customWidth="1"/>
    <col min="1043" max="1043" width="7.42578125" customWidth="1"/>
    <col min="1044" max="1044" width="5.85546875" customWidth="1"/>
    <col min="1045" max="1045" width="5.7109375" customWidth="1"/>
    <col min="1046" max="1048" width="9.7109375" customWidth="1"/>
    <col min="1049" max="1050" width="8.7109375" customWidth="1"/>
    <col min="1281" max="1281" width="2.7109375" customWidth="1"/>
    <col min="1282" max="1284" width="12.7109375" customWidth="1"/>
    <col min="1285" max="1285" width="3.28515625" customWidth="1"/>
    <col min="1286" max="1286" width="5.85546875" customWidth="1"/>
    <col min="1287" max="1287" width="7.42578125" customWidth="1"/>
    <col min="1288" max="1288" width="25.28515625" customWidth="1"/>
    <col min="1289" max="1289" width="4.7109375" customWidth="1"/>
    <col min="1290" max="1290" width="3.140625" customWidth="1"/>
    <col min="1291" max="1291" width="4.7109375" customWidth="1"/>
    <col min="1292" max="1292" width="25.28515625" customWidth="1"/>
    <col min="1293" max="1293" width="4.28515625" customWidth="1"/>
    <col min="1294" max="1294" width="25.28515625" customWidth="1"/>
    <col min="1295" max="1295" width="4.7109375" customWidth="1"/>
    <col min="1296" max="1296" width="3.140625" customWidth="1"/>
    <col min="1297" max="1297" width="4.7109375" customWidth="1"/>
    <col min="1298" max="1298" width="25.28515625" customWidth="1"/>
    <col min="1299" max="1299" width="7.42578125" customWidth="1"/>
    <col min="1300" max="1300" width="5.85546875" customWidth="1"/>
    <col min="1301" max="1301" width="5.7109375" customWidth="1"/>
    <col min="1302" max="1304" width="9.7109375" customWidth="1"/>
    <col min="1305" max="1306" width="8.7109375" customWidth="1"/>
    <col min="1537" max="1537" width="2.7109375" customWidth="1"/>
    <col min="1538" max="1540" width="12.7109375" customWidth="1"/>
    <col min="1541" max="1541" width="3.28515625" customWidth="1"/>
    <col min="1542" max="1542" width="5.85546875" customWidth="1"/>
    <col min="1543" max="1543" width="7.42578125" customWidth="1"/>
    <col min="1544" max="1544" width="25.28515625" customWidth="1"/>
    <col min="1545" max="1545" width="4.7109375" customWidth="1"/>
    <col min="1546" max="1546" width="3.140625" customWidth="1"/>
    <col min="1547" max="1547" width="4.7109375" customWidth="1"/>
    <col min="1548" max="1548" width="25.28515625" customWidth="1"/>
    <col min="1549" max="1549" width="4.28515625" customWidth="1"/>
    <col min="1550" max="1550" width="25.28515625" customWidth="1"/>
    <col min="1551" max="1551" width="4.7109375" customWidth="1"/>
    <col min="1552" max="1552" width="3.140625" customWidth="1"/>
    <col min="1553" max="1553" width="4.7109375" customWidth="1"/>
    <col min="1554" max="1554" width="25.28515625" customWidth="1"/>
    <col min="1555" max="1555" width="7.42578125" customWidth="1"/>
    <col min="1556" max="1556" width="5.85546875" customWidth="1"/>
    <col min="1557" max="1557" width="5.7109375" customWidth="1"/>
    <col min="1558" max="1560" width="9.7109375" customWidth="1"/>
    <col min="1561" max="1562" width="8.7109375" customWidth="1"/>
    <col min="1793" max="1793" width="2.7109375" customWidth="1"/>
    <col min="1794" max="1796" width="12.7109375" customWidth="1"/>
    <col min="1797" max="1797" width="3.28515625" customWidth="1"/>
    <col min="1798" max="1798" width="5.85546875" customWidth="1"/>
    <col min="1799" max="1799" width="7.42578125" customWidth="1"/>
    <col min="1800" max="1800" width="25.28515625" customWidth="1"/>
    <col min="1801" max="1801" width="4.7109375" customWidth="1"/>
    <col min="1802" max="1802" width="3.140625" customWidth="1"/>
    <col min="1803" max="1803" width="4.7109375" customWidth="1"/>
    <col min="1804" max="1804" width="25.28515625" customWidth="1"/>
    <col min="1805" max="1805" width="4.28515625" customWidth="1"/>
    <col min="1806" max="1806" width="25.28515625" customWidth="1"/>
    <col min="1807" max="1807" width="4.7109375" customWidth="1"/>
    <col min="1808" max="1808" width="3.140625" customWidth="1"/>
    <col min="1809" max="1809" width="4.7109375" customWidth="1"/>
    <col min="1810" max="1810" width="25.28515625" customWidth="1"/>
    <col min="1811" max="1811" width="7.42578125" customWidth="1"/>
    <col min="1812" max="1812" width="5.85546875" customWidth="1"/>
    <col min="1813" max="1813" width="5.7109375" customWidth="1"/>
    <col min="1814" max="1816" width="9.7109375" customWidth="1"/>
    <col min="1817" max="1818" width="8.7109375" customWidth="1"/>
    <col min="2049" max="2049" width="2.7109375" customWidth="1"/>
    <col min="2050" max="2052" width="12.7109375" customWidth="1"/>
    <col min="2053" max="2053" width="3.28515625" customWidth="1"/>
    <col min="2054" max="2054" width="5.85546875" customWidth="1"/>
    <col min="2055" max="2055" width="7.42578125" customWidth="1"/>
    <col min="2056" max="2056" width="25.28515625" customWidth="1"/>
    <col min="2057" max="2057" width="4.7109375" customWidth="1"/>
    <col min="2058" max="2058" width="3.140625" customWidth="1"/>
    <col min="2059" max="2059" width="4.7109375" customWidth="1"/>
    <col min="2060" max="2060" width="25.28515625" customWidth="1"/>
    <col min="2061" max="2061" width="4.28515625" customWidth="1"/>
    <col min="2062" max="2062" width="25.28515625" customWidth="1"/>
    <col min="2063" max="2063" width="4.7109375" customWidth="1"/>
    <col min="2064" max="2064" width="3.140625" customWidth="1"/>
    <col min="2065" max="2065" width="4.7109375" customWidth="1"/>
    <col min="2066" max="2066" width="25.28515625" customWidth="1"/>
    <col min="2067" max="2067" width="7.42578125" customWidth="1"/>
    <col min="2068" max="2068" width="5.85546875" customWidth="1"/>
    <col min="2069" max="2069" width="5.7109375" customWidth="1"/>
    <col min="2070" max="2072" width="9.7109375" customWidth="1"/>
    <col min="2073" max="2074" width="8.7109375" customWidth="1"/>
    <col min="2305" max="2305" width="2.7109375" customWidth="1"/>
    <col min="2306" max="2308" width="12.7109375" customWidth="1"/>
    <col min="2309" max="2309" width="3.28515625" customWidth="1"/>
    <col min="2310" max="2310" width="5.85546875" customWidth="1"/>
    <col min="2311" max="2311" width="7.42578125" customWidth="1"/>
    <col min="2312" max="2312" width="25.28515625" customWidth="1"/>
    <col min="2313" max="2313" width="4.7109375" customWidth="1"/>
    <col min="2314" max="2314" width="3.140625" customWidth="1"/>
    <col min="2315" max="2315" width="4.7109375" customWidth="1"/>
    <col min="2316" max="2316" width="25.28515625" customWidth="1"/>
    <col min="2317" max="2317" width="4.28515625" customWidth="1"/>
    <col min="2318" max="2318" width="25.28515625" customWidth="1"/>
    <col min="2319" max="2319" width="4.7109375" customWidth="1"/>
    <col min="2320" max="2320" width="3.140625" customWidth="1"/>
    <col min="2321" max="2321" width="4.7109375" customWidth="1"/>
    <col min="2322" max="2322" width="25.28515625" customWidth="1"/>
    <col min="2323" max="2323" width="7.42578125" customWidth="1"/>
    <col min="2324" max="2324" width="5.85546875" customWidth="1"/>
    <col min="2325" max="2325" width="5.7109375" customWidth="1"/>
    <col min="2326" max="2328" width="9.7109375" customWidth="1"/>
    <col min="2329" max="2330" width="8.7109375" customWidth="1"/>
    <col min="2561" max="2561" width="2.7109375" customWidth="1"/>
    <col min="2562" max="2564" width="12.7109375" customWidth="1"/>
    <col min="2565" max="2565" width="3.28515625" customWidth="1"/>
    <col min="2566" max="2566" width="5.85546875" customWidth="1"/>
    <col min="2567" max="2567" width="7.42578125" customWidth="1"/>
    <col min="2568" max="2568" width="25.28515625" customWidth="1"/>
    <col min="2569" max="2569" width="4.7109375" customWidth="1"/>
    <col min="2570" max="2570" width="3.140625" customWidth="1"/>
    <col min="2571" max="2571" width="4.7109375" customWidth="1"/>
    <col min="2572" max="2572" width="25.28515625" customWidth="1"/>
    <col min="2573" max="2573" width="4.28515625" customWidth="1"/>
    <col min="2574" max="2574" width="25.28515625" customWidth="1"/>
    <col min="2575" max="2575" width="4.7109375" customWidth="1"/>
    <col min="2576" max="2576" width="3.140625" customWidth="1"/>
    <col min="2577" max="2577" width="4.7109375" customWidth="1"/>
    <col min="2578" max="2578" width="25.28515625" customWidth="1"/>
    <col min="2579" max="2579" width="7.42578125" customWidth="1"/>
    <col min="2580" max="2580" width="5.85546875" customWidth="1"/>
    <col min="2581" max="2581" width="5.7109375" customWidth="1"/>
    <col min="2582" max="2584" width="9.7109375" customWidth="1"/>
    <col min="2585" max="2586" width="8.7109375" customWidth="1"/>
    <col min="2817" max="2817" width="2.7109375" customWidth="1"/>
    <col min="2818" max="2820" width="12.7109375" customWidth="1"/>
    <col min="2821" max="2821" width="3.28515625" customWidth="1"/>
    <col min="2822" max="2822" width="5.85546875" customWidth="1"/>
    <col min="2823" max="2823" width="7.42578125" customWidth="1"/>
    <col min="2824" max="2824" width="25.28515625" customWidth="1"/>
    <col min="2825" max="2825" width="4.7109375" customWidth="1"/>
    <col min="2826" max="2826" width="3.140625" customWidth="1"/>
    <col min="2827" max="2827" width="4.7109375" customWidth="1"/>
    <col min="2828" max="2828" width="25.28515625" customWidth="1"/>
    <col min="2829" max="2829" width="4.28515625" customWidth="1"/>
    <col min="2830" max="2830" width="25.28515625" customWidth="1"/>
    <col min="2831" max="2831" width="4.7109375" customWidth="1"/>
    <col min="2832" max="2832" width="3.140625" customWidth="1"/>
    <col min="2833" max="2833" width="4.7109375" customWidth="1"/>
    <col min="2834" max="2834" width="25.28515625" customWidth="1"/>
    <col min="2835" max="2835" width="7.42578125" customWidth="1"/>
    <col min="2836" max="2836" width="5.85546875" customWidth="1"/>
    <col min="2837" max="2837" width="5.7109375" customWidth="1"/>
    <col min="2838" max="2840" width="9.7109375" customWidth="1"/>
    <col min="2841" max="2842" width="8.7109375" customWidth="1"/>
    <col min="3073" max="3073" width="2.7109375" customWidth="1"/>
    <col min="3074" max="3076" width="12.7109375" customWidth="1"/>
    <col min="3077" max="3077" width="3.28515625" customWidth="1"/>
    <col min="3078" max="3078" width="5.85546875" customWidth="1"/>
    <col min="3079" max="3079" width="7.42578125" customWidth="1"/>
    <col min="3080" max="3080" width="25.28515625" customWidth="1"/>
    <col min="3081" max="3081" width="4.7109375" customWidth="1"/>
    <col min="3082" max="3082" width="3.140625" customWidth="1"/>
    <col min="3083" max="3083" width="4.7109375" customWidth="1"/>
    <col min="3084" max="3084" width="25.28515625" customWidth="1"/>
    <col min="3085" max="3085" width="4.28515625" customWidth="1"/>
    <col min="3086" max="3086" width="25.28515625" customWidth="1"/>
    <col min="3087" max="3087" width="4.7109375" customWidth="1"/>
    <col min="3088" max="3088" width="3.140625" customWidth="1"/>
    <col min="3089" max="3089" width="4.7109375" customWidth="1"/>
    <col min="3090" max="3090" width="25.28515625" customWidth="1"/>
    <col min="3091" max="3091" width="7.42578125" customWidth="1"/>
    <col min="3092" max="3092" width="5.85546875" customWidth="1"/>
    <col min="3093" max="3093" width="5.7109375" customWidth="1"/>
    <col min="3094" max="3096" width="9.7109375" customWidth="1"/>
    <col min="3097" max="3098" width="8.7109375" customWidth="1"/>
    <col min="3329" max="3329" width="2.7109375" customWidth="1"/>
    <col min="3330" max="3332" width="12.7109375" customWidth="1"/>
    <col min="3333" max="3333" width="3.28515625" customWidth="1"/>
    <col min="3334" max="3334" width="5.85546875" customWidth="1"/>
    <col min="3335" max="3335" width="7.42578125" customWidth="1"/>
    <col min="3336" max="3336" width="25.28515625" customWidth="1"/>
    <col min="3337" max="3337" width="4.7109375" customWidth="1"/>
    <col min="3338" max="3338" width="3.140625" customWidth="1"/>
    <col min="3339" max="3339" width="4.7109375" customWidth="1"/>
    <col min="3340" max="3340" width="25.28515625" customWidth="1"/>
    <col min="3341" max="3341" width="4.28515625" customWidth="1"/>
    <col min="3342" max="3342" width="25.28515625" customWidth="1"/>
    <col min="3343" max="3343" width="4.7109375" customWidth="1"/>
    <col min="3344" max="3344" width="3.140625" customWidth="1"/>
    <col min="3345" max="3345" width="4.7109375" customWidth="1"/>
    <col min="3346" max="3346" width="25.28515625" customWidth="1"/>
    <col min="3347" max="3347" width="7.42578125" customWidth="1"/>
    <col min="3348" max="3348" width="5.85546875" customWidth="1"/>
    <col min="3349" max="3349" width="5.7109375" customWidth="1"/>
    <col min="3350" max="3352" width="9.7109375" customWidth="1"/>
    <col min="3353" max="3354" width="8.7109375" customWidth="1"/>
    <col min="3585" max="3585" width="2.7109375" customWidth="1"/>
    <col min="3586" max="3588" width="12.7109375" customWidth="1"/>
    <col min="3589" max="3589" width="3.28515625" customWidth="1"/>
    <col min="3590" max="3590" width="5.85546875" customWidth="1"/>
    <col min="3591" max="3591" width="7.42578125" customWidth="1"/>
    <col min="3592" max="3592" width="25.28515625" customWidth="1"/>
    <col min="3593" max="3593" width="4.7109375" customWidth="1"/>
    <col min="3594" max="3594" width="3.140625" customWidth="1"/>
    <col min="3595" max="3595" width="4.7109375" customWidth="1"/>
    <col min="3596" max="3596" width="25.28515625" customWidth="1"/>
    <col min="3597" max="3597" width="4.28515625" customWidth="1"/>
    <col min="3598" max="3598" width="25.28515625" customWidth="1"/>
    <col min="3599" max="3599" width="4.7109375" customWidth="1"/>
    <col min="3600" max="3600" width="3.140625" customWidth="1"/>
    <col min="3601" max="3601" width="4.7109375" customWidth="1"/>
    <col min="3602" max="3602" width="25.28515625" customWidth="1"/>
    <col min="3603" max="3603" width="7.42578125" customWidth="1"/>
    <col min="3604" max="3604" width="5.85546875" customWidth="1"/>
    <col min="3605" max="3605" width="5.7109375" customWidth="1"/>
    <col min="3606" max="3608" width="9.7109375" customWidth="1"/>
    <col min="3609" max="3610" width="8.7109375" customWidth="1"/>
    <col min="3841" max="3841" width="2.7109375" customWidth="1"/>
    <col min="3842" max="3844" width="12.7109375" customWidth="1"/>
    <col min="3845" max="3845" width="3.28515625" customWidth="1"/>
    <col min="3846" max="3846" width="5.85546875" customWidth="1"/>
    <col min="3847" max="3847" width="7.42578125" customWidth="1"/>
    <col min="3848" max="3848" width="25.28515625" customWidth="1"/>
    <col min="3849" max="3849" width="4.7109375" customWidth="1"/>
    <col min="3850" max="3850" width="3.140625" customWidth="1"/>
    <col min="3851" max="3851" width="4.7109375" customWidth="1"/>
    <col min="3852" max="3852" width="25.28515625" customWidth="1"/>
    <col min="3853" max="3853" width="4.28515625" customWidth="1"/>
    <col min="3854" max="3854" width="25.28515625" customWidth="1"/>
    <col min="3855" max="3855" width="4.7109375" customWidth="1"/>
    <col min="3856" max="3856" width="3.140625" customWidth="1"/>
    <col min="3857" max="3857" width="4.7109375" customWidth="1"/>
    <col min="3858" max="3858" width="25.28515625" customWidth="1"/>
    <col min="3859" max="3859" width="7.42578125" customWidth="1"/>
    <col min="3860" max="3860" width="5.85546875" customWidth="1"/>
    <col min="3861" max="3861" width="5.7109375" customWidth="1"/>
    <col min="3862" max="3864" width="9.7109375" customWidth="1"/>
    <col min="3865" max="3866" width="8.7109375" customWidth="1"/>
    <col min="4097" max="4097" width="2.7109375" customWidth="1"/>
    <col min="4098" max="4100" width="12.7109375" customWidth="1"/>
    <col min="4101" max="4101" width="3.28515625" customWidth="1"/>
    <col min="4102" max="4102" width="5.85546875" customWidth="1"/>
    <col min="4103" max="4103" width="7.42578125" customWidth="1"/>
    <col min="4104" max="4104" width="25.28515625" customWidth="1"/>
    <col min="4105" max="4105" width="4.7109375" customWidth="1"/>
    <col min="4106" max="4106" width="3.140625" customWidth="1"/>
    <col min="4107" max="4107" width="4.7109375" customWidth="1"/>
    <col min="4108" max="4108" width="25.28515625" customWidth="1"/>
    <col min="4109" max="4109" width="4.28515625" customWidth="1"/>
    <col min="4110" max="4110" width="25.28515625" customWidth="1"/>
    <col min="4111" max="4111" width="4.7109375" customWidth="1"/>
    <col min="4112" max="4112" width="3.140625" customWidth="1"/>
    <col min="4113" max="4113" width="4.7109375" customWidth="1"/>
    <col min="4114" max="4114" width="25.28515625" customWidth="1"/>
    <col min="4115" max="4115" width="7.42578125" customWidth="1"/>
    <col min="4116" max="4116" width="5.85546875" customWidth="1"/>
    <col min="4117" max="4117" width="5.7109375" customWidth="1"/>
    <col min="4118" max="4120" width="9.7109375" customWidth="1"/>
    <col min="4121" max="4122" width="8.7109375" customWidth="1"/>
    <col min="4353" max="4353" width="2.7109375" customWidth="1"/>
    <col min="4354" max="4356" width="12.7109375" customWidth="1"/>
    <col min="4357" max="4357" width="3.28515625" customWidth="1"/>
    <col min="4358" max="4358" width="5.85546875" customWidth="1"/>
    <col min="4359" max="4359" width="7.42578125" customWidth="1"/>
    <col min="4360" max="4360" width="25.28515625" customWidth="1"/>
    <col min="4361" max="4361" width="4.7109375" customWidth="1"/>
    <col min="4362" max="4362" width="3.140625" customWidth="1"/>
    <col min="4363" max="4363" width="4.7109375" customWidth="1"/>
    <col min="4364" max="4364" width="25.28515625" customWidth="1"/>
    <col min="4365" max="4365" width="4.28515625" customWidth="1"/>
    <col min="4366" max="4366" width="25.28515625" customWidth="1"/>
    <col min="4367" max="4367" width="4.7109375" customWidth="1"/>
    <col min="4368" max="4368" width="3.140625" customWidth="1"/>
    <col min="4369" max="4369" width="4.7109375" customWidth="1"/>
    <col min="4370" max="4370" width="25.28515625" customWidth="1"/>
    <col min="4371" max="4371" width="7.42578125" customWidth="1"/>
    <col min="4372" max="4372" width="5.85546875" customWidth="1"/>
    <col min="4373" max="4373" width="5.7109375" customWidth="1"/>
    <col min="4374" max="4376" width="9.7109375" customWidth="1"/>
    <col min="4377" max="4378" width="8.7109375" customWidth="1"/>
    <col min="4609" max="4609" width="2.7109375" customWidth="1"/>
    <col min="4610" max="4612" width="12.7109375" customWidth="1"/>
    <col min="4613" max="4613" width="3.28515625" customWidth="1"/>
    <col min="4614" max="4614" width="5.85546875" customWidth="1"/>
    <col min="4615" max="4615" width="7.42578125" customWidth="1"/>
    <col min="4616" max="4616" width="25.28515625" customWidth="1"/>
    <col min="4617" max="4617" width="4.7109375" customWidth="1"/>
    <col min="4618" max="4618" width="3.140625" customWidth="1"/>
    <col min="4619" max="4619" width="4.7109375" customWidth="1"/>
    <col min="4620" max="4620" width="25.28515625" customWidth="1"/>
    <col min="4621" max="4621" width="4.28515625" customWidth="1"/>
    <col min="4622" max="4622" width="25.28515625" customWidth="1"/>
    <col min="4623" max="4623" width="4.7109375" customWidth="1"/>
    <col min="4624" max="4624" width="3.140625" customWidth="1"/>
    <col min="4625" max="4625" width="4.7109375" customWidth="1"/>
    <col min="4626" max="4626" width="25.28515625" customWidth="1"/>
    <col min="4627" max="4627" width="7.42578125" customWidth="1"/>
    <col min="4628" max="4628" width="5.85546875" customWidth="1"/>
    <col min="4629" max="4629" width="5.7109375" customWidth="1"/>
    <col min="4630" max="4632" width="9.7109375" customWidth="1"/>
    <col min="4633" max="4634" width="8.7109375" customWidth="1"/>
    <col min="4865" max="4865" width="2.7109375" customWidth="1"/>
    <col min="4866" max="4868" width="12.7109375" customWidth="1"/>
    <col min="4869" max="4869" width="3.28515625" customWidth="1"/>
    <col min="4870" max="4870" width="5.85546875" customWidth="1"/>
    <col min="4871" max="4871" width="7.42578125" customWidth="1"/>
    <col min="4872" max="4872" width="25.28515625" customWidth="1"/>
    <col min="4873" max="4873" width="4.7109375" customWidth="1"/>
    <col min="4874" max="4874" width="3.140625" customWidth="1"/>
    <col min="4875" max="4875" width="4.7109375" customWidth="1"/>
    <col min="4876" max="4876" width="25.28515625" customWidth="1"/>
    <col min="4877" max="4877" width="4.28515625" customWidth="1"/>
    <col min="4878" max="4878" width="25.28515625" customWidth="1"/>
    <col min="4879" max="4879" width="4.7109375" customWidth="1"/>
    <col min="4880" max="4880" width="3.140625" customWidth="1"/>
    <col min="4881" max="4881" width="4.7109375" customWidth="1"/>
    <col min="4882" max="4882" width="25.28515625" customWidth="1"/>
    <col min="4883" max="4883" width="7.42578125" customWidth="1"/>
    <col min="4884" max="4884" width="5.85546875" customWidth="1"/>
    <col min="4885" max="4885" width="5.7109375" customWidth="1"/>
    <col min="4886" max="4888" width="9.7109375" customWidth="1"/>
    <col min="4889" max="4890" width="8.7109375" customWidth="1"/>
    <col min="5121" max="5121" width="2.7109375" customWidth="1"/>
    <col min="5122" max="5124" width="12.7109375" customWidth="1"/>
    <col min="5125" max="5125" width="3.28515625" customWidth="1"/>
    <col min="5126" max="5126" width="5.85546875" customWidth="1"/>
    <col min="5127" max="5127" width="7.42578125" customWidth="1"/>
    <col min="5128" max="5128" width="25.28515625" customWidth="1"/>
    <col min="5129" max="5129" width="4.7109375" customWidth="1"/>
    <col min="5130" max="5130" width="3.140625" customWidth="1"/>
    <col min="5131" max="5131" width="4.7109375" customWidth="1"/>
    <col min="5132" max="5132" width="25.28515625" customWidth="1"/>
    <col min="5133" max="5133" width="4.28515625" customWidth="1"/>
    <col min="5134" max="5134" width="25.28515625" customWidth="1"/>
    <col min="5135" max="5135" width="4.7109375" customWidth="1"/>
    <col min="5136" max="5136" width="3.140625" customWidth="1"/>
    <col min="5137" max="5137" width="4.7109375" customWidth="1"/>
    <col min="5138" max="5138" width="25.28515625" customWidth="1"/>
    <col min="5139" max="5139" width="7.42578125" customWidth="1"/>
    <col min="5140" max="5140" width="5.85546875" customWidth="1"/>
    <col min="5141" max="5141" width="5.7109375" customWidth="1"/>
    <col min="5142" max="5144" width="9.7109375" customWidth="1"/>
    <col min="5145" max="5146" width="8.7109375" customWidth="1"/>
    <col min="5377" max="5377" width="2.7109375" customWidth="1"/>
    <col min="5378" max="5380" width="12.7109375" customWidth="1"/>
    <col min="5381" max="5381" width="3.28515625" customWidth="1"/>
    <col min="5382" max="5382" width="5.85546875" customWidth="1"/>
    <col min="5383" max="5383" width="7.42578125" customWidth="1"/>
    <col min="5384" max="5384" width="25.28515625" customWidth="1"/>
    <col min="5385" max="5385" width="4.7109375" customWidth="1"/>
    <col min="5386" max="5386" width="3.140625" customWidth="1"/>
    <col min="5387" max="5387" width="4.7109375" customWidth="1"/>
    <col min="5388" max="5388" width="25.28515625" customWidth="1"/>
    <col min="5389" max="5389" width="4.28515625" customWidth="1"/>
    <col min="5390" max="5390" width="25.28515625" customWidth="1"/>
    <col min="5391" max="5391" width="4.7109375" customWidth="1"/>
    <col min="5392" max="5392" width="3.140625" customWidth="1"/>
    <col min="5393" max="5393" width="4.7109375" customWidth="1"/>
    <col min="5394" max="5394" width="25.28515625" customWidth="1"/>
    <col min="5395" max="5395" width="7.42578125" customWidth="1"/>
    <col min="5396" max="5396" width="5.85546875" customWidth="1"/>
    <col min="5397" max="5397" width="5.7109375" customWidth="1"/>
    <col min="5398" max="5400" width="9.7109375" customWidth="1"/>
    <col min="5401" max="5402" width="8.7109375" customWidth="1"/>
    <col min="5633" max="5633" width="2.7109375" customWidth="1"/>
    <col min="5634" max="5636" width="12.7109375" customWidth="1"/>
    <col min="5637" max="5637" width="3.28515625" customWidth="1"/>
    <col min="5638" max="5638" width="5.85546875" customWidth="1"/>
    <col min="5639" max="5639" width="7.42578125" customWidth="1"/>
    <col min="5640" max="5640" width="25.28515625" customWidth="1"/>
    <col min="5641" max="5641" width="4.7109375" customWidth="1"/>
    <col min="5642" max="5642" width="3.140625" customWidth="1"/>
    <col min="5643" max="5643" width="4.7109375" customWidth="1"/>
    <col min="5644" max="5644" width="25.28515625" customWidth="1"/>
    <col min="5645" max="5645" width="4.28515625" customWidth="1"/>
    <col min="5646" max="5646" width="25.28515625" customWidth="1"/>
    <col min="5647" max="5647" width="4.7109375" customWidth="1"/>
    <col min="5648" max="5648" width="3.140625" customWidth="1"/>
    <col min="5649" max="5649" width="4.7109375" customWidth="1"/>
    <col min="5650" max="5650" width="25.28515625" customWidth="1"/>
    <col min="5651" max="5651" width="7.42578125" customWidth="1"/>
    <col min="5652" max="5652" width="5.85546875" customWidth="1"/>
    <col min="5653" max="5653" width="5.7109375" customWidth="1"/>
    <col min="5654" max="5656" width="9.7109375" customWidth="1"/>
    <col min="5657" max="5658" width="8.7109375" customWidth="1"/>
    <col min="5889" max="5889" width="2.7109375" customWidth="1"/>
    <col min="5890" max="5892" width="12.7109375" customWidth="1"/>
    <col min="5893" max="5893" width="3.28515625" customWidth="1"/>
    <col min="5894" max="5894" width="5.85546875" customWidth="1"/>
    <col min="5895" max="5895" width="7.42578125" customWidth="1"/>
    <col min="5896" max="5896" width="25.28515625" customWidth="1"/>
    <col min="5897" max="5897" width="4.7109375" customWidth="1"/>
    <col min="5898" max="5898" width="3.140625" customWidth="1"/>
    <col min="5899" max="5899" width="4.7109375" customWidth="1"/>
    <col min="5900" max="5900" width="25.28515625" customWidth="1"/>
    <col min="5901" max="5901" width="4.28515625" customWidth="1"/>
    <col min="5902" max="5902" width="25.28515625" customWidth="1"/>
    <col min="5903" max="5903" width="4.7109375" customWidth="1"/>
    <col min="5904" max="5904" width="3.140625" customWidth="1"/>
    <col min="5905" max="5905" width="4.7109375" customWidth="1"/>
    <col min="5906" max="5906" width="25.28515625" customWidth="1"/>
    <col min="5907" max="5907" width="7.42578125" customWidth="1"/>
    <col min="5908" max="5908" width="5.85546875" customWidth="1"/>
    <col min="5909" max="5909" width="5.7109375" customWidth="1"/>
    <col min="5910" max="5912" width="9.7109375" customWidth="1"/>
    <col min="5913" max="5914" width="8.7109375" customWidth="1"/>
    <col min="6145" max="6145" width="2.7109375" customWidth="1"/>
    <col min="6146" max="6148" width="12.7109375" customWidth="1"/>
    <col min="6149" max="6149" width="3.28515625" customWidth="1"/>
    <col min="6150" max="6150" width="5.85546875" customWidth="1"/>
    <col min="6151" max="6151" width="7.42578125" customWidth="1"/>
    <col min="6152" max="6152" width="25.28515625" customWidth="1"/>
    <col min="6153" max="6153" width="4.7109375" customWidth="1"/>
    <col min="6154" max="6154" width="3.140625" customWidth="1"/>
    <col min="6155" max="6155" width="4.7109375" customWidth="1"/>
    <col min="6156" max="6156" width="25.28515625" customWidth="1"/>
    <col min="6157" max="6157" width="4.28515625" customWidth="1"/>
    <col min="6158" max="6158" width="25.28515625" customWidth="1"/>
    <col min="6159" max="6159" width="4.7109375" customWidth="1"/>
    <col min="6160" max="6160" width="3.140625" customWidth="1"/>
    <col min="6161" max="6161" width="4.7109375" customWidth="1"/>
    <col min="6162" max="6162" width="25.28515625" customWidth="1"/>
    <col min="6163" max="6163" width="7.42578125" customWidth="1"/>
    <col min="6164" max="6164" width="5.85546875" customWidth="1"/>
    <col min="6165" max="6165" width="5.7109375" customWidth="1"/>
    <col min="6166" max="6168" width="9.7109375" customWidth="1"/>
    <col min="6169" max="6170" width="8.7109375" customWidth="1"/>
    <col min="6401" max="6401" width="2.7109375" customWidth="1"/>
    <col min="6402" max="6404" width="12.7109375" customWidth="1"/>
    <col min="6405" max="6405" width="3.28515625" customWidth="1"/>
    <col min="6406" max="6406" width="5.85546875" customWidth="1"/>
    <col min="6407" max="6407" width="7.42578125" customWidth="1"/>
    <col min="6408" max="6408" width="25.28515625" customWidth="1"/>
    <col min="6409" max="6409" width="4.7109375" customWidth="1"/>
    <col min="6410" max="6410" width="3.140625" customWidth="1"/>
    <col min="6411" max="6411" width="4.7109375" customWidth="1"/>
    <col min="6412" max="6412" width="25.28515625" customWidth="1"/>
    <col min="6413" max="6413" width="4.28515625" customWidth="1"/>
    <col min="6414" max="6414" width="25.28515625" customWidth="1"/>
    <col min="6415" max="6415" width="4.7109375" customWidth="1"/>
    <col min="6416" max="6416" width="3.140625" customWidth="1"/>
    <col min="6417" max="6417" width="4.7109375" customWidth="1"/>
    <col min="6418" max="6418" width="25.28515625" customWidth="1"/>
    <col min="6419" max="6419" width="7.42578125" customWidth="1"/>
    <col min="6420" max="6420" width="5.85546875" customWidth="1"/>
    <col min="6421" max="6421" width="5.7109375" customWidth="1"/>
    <col min="6422" max="6424" width="9.7109375" customWidth="1"/>
    <col min="6425" max="6426" width="8.7109375" customWidth="1"/>
    <col min="6657" max="6657" width="2.7109375" customWidth="1"/>
    <col min="6658" max="6660" width="12.7109375" customWidth="1"/>
    <col min="6661" max="6661" width="3.28515625" customWidth="1"/>
    <col min="6662" max="6662" width="5.85546875" customWidth="1"/>
    <col min="6663" max="6663" width="7.42578125" customWidth="1"/>
    <col min="6664" max="6664" width="25.28515625" customWidth="1"/>
    <col min="6665" max="6665" width="4.7109375" customWidth="1"/>
    <col min="6666" max="6666" width="3.140625" customWidth="1"/>
    <col min="6667" max="6667" width="4.7109375" customWidth="1"/>
    <col min="6668" max="6668" width="25.28515625" customWidth="1"/>
    <col min="6669" max="6669" width="4.28515625" customWidth="1"/>
    <col min="6670" max="6670" width="25.28515625" customWidth="1"/>
    <col min="6671" max="6671" width="4.7109375" customWidth="1"/>
    <col min="6672" max="6672" width="3.140625" customWidth="1"/>
    <col min="6673" max="6673" width="4.7109375" customWidth="1"/>
    <col min="6674" max="6674" width="25.28515625" customWidth="1"/>
    <col min="6675" max="6675" width="7.42578125" customWidth="1"/>
    <col min="6676" max="6676" width="5.85546875" customWidth="1"/>
    <col min="6677" max="6677" width="5.7109375" customWidth="1"/>
    <col min="6678" max="6680" width="9.7109375" customWidth="1"/>
    <col min="6681" max="6682" width="8.7109375" customWidth="1"/>
    <col min="6913" max="6913" width="2.7109375" customWidth="1"/>
    <col min="6914" max="6916" width="12.7109375" customWidth="1"/>
    <col min="6917" max="6917" width="3.28515625" customWidth="1"/>
    <col min="6918" max="6918" width="5.85546875" customWidth="1"/>
    <col min="6919" max="6919" width="7.42578125" customWidth="1"/>
    <col min="6920" max="6920" width="25.28515625" customWidth="1"/>
    <col min="6921" max="6921" width="4.7109375" customWidth="1"/>
    <col min="6922" max="6922" width="3.140625" customWidth="1"/>
    <col min="6923" max="6923" width="4.7109375" customWidth="1"/>
    <col min="6924" max="6924" width="25.28515625" customWidth="1"/>
    <col min="6925" max="6925" width="4.28515625" customWidth="1"/>
    <col min="6926" max="6926" width="25.28515625" customWidth="1"/>
    <col min="6927" max="6927" width="4.7109375" customWidth="1"/>
    <col min="6928" max="6928" width="3.140625" customWidth="1"/>
    <col min="6929" max="6929" width="4.7109375" customWidth="1"/>
    <col min="6930" max="6930" width="25.28515625" customWidth="1"/>
    <col min="6931" max="6931" width="7.42578125" customWidth="1"/>
    <col min="6932" max="6932" width="5.85546875" customWidth="1"/>
    <col min="6933" max="6933" width="5.7109375" customWidth="1"/>
    <col min="6934" max="6936" width="9.7109375" customWidth="1"/>
    <col min="6937" max="6938" width="8.7109375" customWidth="1"/>
    <col min="7169" max="7169" width="2.7109375" customWidth="1"/>
    <col min="7170" max="7172" width="12.7109375" customWidth="1"/>
    <col min="7173" max="7173" width="3.28515625" customWidth="1"/>
    <col min="7174" max="7174" width="5.85546875" customWidth="1"/>
    <col min="7175" max="7175" width="7.42578125" customWidth="1"/>
    <col min="7176" max="7176" width="25.28515625" customWidth="1"/>
    <col min="7177" max="7177" width="4.7109375" customWidth="1"/>
    <col min="7178" max="7178" width="3.140625" customWidth="1"/>
    <col min="7179" max="7179" width="4.7109375" customWidth="1"/>
    <col min="7180" max="7180" width="25.28515625" customWidth="1"/>
    <col min="7181" max="7181" width="4.28515625" customWidth="1"/>
    <col min="7182" max="7182" width="25.28515625" customWidth="1"/>
    <col min="7183" max="7183" width="4.7109375" customWidth="1"/>
    <col min="7184" max="7184" width="3.140625" customWidth="1"/>
    <col min="7185" max="7185" width="4.7109375" customWidth="1"/>
    <col min="7186" max="7186" width="25.28515625" customWidth="1"/>
    <col min="7187" max="7187" width="7.42578125" customWidth="1"/>
    <col min="7188" max="7188" width="5.85546875" customWidth="1"/>
    <col min="7189" max="7189" width="5.7109375" customWidth="1"/>
    <col min="7190" max="7192" width="9.7109375" customWidth="1"/>
    <col min="7193" max="7194" width="8.7109375" customWidth="1"/>
    <col min="7425" max="7425" width="2.7109375" customWidth="1"/>
    <col min="7426" max="7428" width="12.7109375" customWidth="1"/>
    <col min="7429" max="7429" width="3.28515625" customWidth="1"/>
    <col min="7430" max="7430" width="5.85546875" customWidth="1"/>
    <col min="7431" max="7431" width="7.42578125" customWidth="1"/>
    <col min="7432" max="7432" width="25.28515625" customWidth="1"/>
    <col min="7433" max="7433" width="4.7109375" customWidth="1"/>
    <col min="7434" max="7434" width="3.140625" customWidth="1"/>
    <col min="7435" max="7435" width="4.7109375" customWidth="1"/>
    <col min="7436" max="7436" width="25.28515625" customWidth="1"/>
    <col min="7437" max="7437" width="4.28515625" customWidth="1"/>
    <col min="7438" max="7438" width="25.28515625" customWidth="1"/>
    <col min="7439" max="7439" width="4.7109375" customWidth="1"/>
    <col min="7440" max="7440" width="3.140625" customWidth="1"/>
    <col min="7441" max="7441" width="4.7109375" customWidth="1"/>
    <col min="7442" max="7442" width="25.28515625" customWidth="1"/>
    <col min="7443" max="7443" width="7.42578125" customWidth="1"/>
    <col min="7444" max="7444" width="5.85546875" customWidth="1"/>
    <col min="7445" max="7445" width="5.7109375" customWidth="1"/>
    <col min="7446" max="7448" width="9.7109375" customWidth="1"/>
    <col min="7449" max="7450" width="8.7109375" customWidth="1"/>
    <col min="7681" max="7681" width="2.7109375" customWidth="1"/>
    <col min="7682" max="7684" width="12.7109375" customWidth="1"/>
    <col min="7685" max="7685" width="3.28515625" customWidth="1"/>
    <col min="7686" max="7686" width="5.85546875" customWidth="1"/>
    <col min="7687" max="7687" width="7.42578125" customWidth="1"/>
    <col min="7688" max="7688" width="25.28515625" customWidth="1"/>
    <col min="7689" max="7689" width="4.7109375" customWidth="1"/>
    <col min="7690" max="7690" width="3.140625" customWidth="1"/>
    <col min="7691" max="7691" width="4.7109375" customWidth="1"/>
    <col min="7692" max="7692" width="25.28515625" customWidth="1"/>
    <col min="7693" max="7693" width="4.28515625" customWidth="1"/>
    <col min="7694" max="7694" width="25.28515625" customWidth="1"/>
    <col min="7695" max="7695" width="4.7109375" customWidth="1"/>
    <col min="7696" max="7696" width="3.140625" customWidth="1"/>
    <col min="7697" max="7697" width="4.7109375" customWidth="1"/>
    <col min="7698" max="7698" width="25.28515625" customWidth="1"/>
    <col min="7699" max="7699" width="7.42578125" customWidth="1"/>
    <col min="7700" max="7700" width="5.85546875" customWidth="1"/>
    <col min="7701" max="7701" width="5.7109375" customWidth="1"/>
    <col min="7702" max="7704" width="9.7109375" customWidth="1"/>
    <col min="7705" max="7706" width="8.7109375" customWidth="1"/>
    <col min="7937" max="7937" width="2.7109375" customWidth="1"/>
    <col min="7938" max="7940" width="12.7109375" customWidth="1"/>
    <col min="7941" max="7941" width="3.28515625" customWidth="1"/>
    <col min="7942" max="7942" width="5.85546875" customWidth="1"/>
    <col min="7943" max="7943" width="7.42578125" customWidth="1"/>
    <col min="7944" max="7944" width="25.28515625" customWidth="1"/>
    <col min="7945" max="7945" width="4.7109375" customWidth="1"/>
    <col min="7946" max="7946" width="3.140625" customWidth="1"/>
    <col min="7947" max="7947" width="4.7109375" customWidth="1"/>
    <col min="7948" max="7948" width="25.28515625" customWidth="1"/>
    <col min="7949" max="7949" width="4.28515625" customWidth="1"/>
    <col min="7950" max="7950" width="25.28515625" customWidth="1"/>
    <col min="7951" max="7951" width="4.7109375" customWidth="1"/>
    <col min="7952" max="7952" width="3.140625" customWidth="1"/>
    <col min="7953" max="7953" width="4.7109375" customWidth="1"/>
    <col min="7954" max="7954" width="25.28515625" customWidth="1"/>
    <col min="7955" max="7955" width="7.42578125" customWidth="1"/>
    <col min="7956" max="7956" width="5.85546875" customWidth="1"/>
    <col min="7957" max="7957" width="5.7109375" customWidth="1"/>
    <col min="7958" max="7960" width="9.7109375" customWidth="1"/>
    <col min="7961" max="7962" width="8.7109375" customWidth="1"/>
    <col min="8193" max="8193" width="2.7109375" customWidth="1"/>
    <col min="8194" max="8196" width="12.7109375" customWidth="1"/>
    <col min="8197" max="8197" width="3.28515625" customWidth="1"/>
    <col min="8198" max="8198" width="5.85546875" customWidth="1"/>
    <col min="8199" max="8199" width="7.42578125" customWidth="1"/>
    <col min="8200" max="8200" width="25.28515625" customWidth="1"/>
    <col min="8201" max="8201" width="4.7109375" customWidth="1"/>
    <col min="8202" max="8202" width="3.140625" customWidth="1"/>
    <col min="8203" max="8203" width="4.7109375" customWidth="1"/>
    <col min="8204" max="8204" width="25.28515625" customWidth="1"/>
    <col min="8205" max="8205" width="4.28515625" customWidth="1"/>
    <col min="8206" max="8206" width="25.28515625" customWidth="1"/>
    <col min="8207" max="8207" width="4.7109375" customWidth="1"/>
    <col min="8208" max="8208" width="3.140625" customWidth="1"/>
    <col min="8209" max="8209" width="4.7109375" customWidth="1"/>
    <col min="8210" max="8210" width="25.28515625" customWidth="1"/>
    <col min="8211" max="8211" width="7.42578125" customWidth="1"/>
    <col min="8212" max="8212" width="5.85546875" customWidth="1"/>
    <col min="8213" max="8213" width="5.7109375" customWidth="1"/>
    <col min="8214" max="8216" width="9.7109375" customWidth="1"/>
    <col min="8217" max="8218" width="8.7109375" customWidth="1"/>
    <col min="8449" max="8449" width="2.7109375" customWidth="1"/>
    <col min="8450" max="8452" width="12.7109375" customWidth="1"/>
    <col min="8453" max="8453" width="3.28515625" customWidth="1"/>
    <col min="8454" max="8454" width="5.85546875" customWidth="1"/>
    <col min="8455" max="8455" width="7.42578125" customWidth="1"/>
    <col min="8456" max="8456" width="25.28515625" customWidth="1"/>
    <col min="8457" max="8457" width="4.7109375" customWidth="1"/>
    <col min="8458" max="8458" width="3.140625" customWidth="1"/>
    <col min="8459" max="8459" width="4.7109375" customWidth="1"/>
    <col min="8460" max="8460" width="25.28515625" customWidth="1"/>
    <col min="8461" max="8461" width="4.28515625" customWidth="1"/>
    <col min="8462" max="8462" width="25.28515625" customWidth="1"/>
    <col min="8463" max="8463" width="4.7109375" customWidth="1"/>
    <col min="8464" max="8464" width="3.140625" customWidth="1"/>
    <col min="8465" max="8465" width="4.7109375" customWidth="1"/>
    <col min="8466" max="8466" width="25.28515625" customWidth="1"/>
    <col min="8467" max="8467" width="7.42578125" customWidth="1"/>
    <col min="8468" max="8468" width="5.85546875" customWidth="1"/>
    <col min="8469" max="8469" width="5.7109375" customWidth="1"/>
    <col min="8470" max="8472" width="9.7109375" customWidth="1"/>
    <col min="8473" max="8474" width="8.7109375" customWidth="1"/>
    <col min="8705" max="8705" width="2.7109375" customWidth="1"/>
    <col min="8706" max="8708" width="12.7109375" customWidth="1"/>
    <col min="8709" max="8709" width="3.28515625" customWidth="1"/>
    <col min="8710" max="8710" width="5.85546875" customWidth="1"/>
    <col min="8711" max="8711" width="7.42578125" customWidth="1"/>
    <col min="8712" max="8712" width="25.28515625" customWidth="1"/>
    <col min="8713" max="8713" width="4.7109375" customWidth="1"/>
    <col min="8714" max="8714" width="3.140625" customWidth="1"/>
    <col min="8715" max="8715" width="4.7109375" customWidth="1"/>
    <col min="8716" max="8716" width="25.28515625" customWidth="1"/>
    <col min="8717" max="8717" width="4.28515625" customWidth="1"/>
    <col min="8718" max="8718" width="25.28515625" customWidth="1"/>
    <col min="8719" max="8719" width="4.7109375" customWidth="1"/>
    <col min="8720" max="8720" width="3.140625" customWidth="1"/>
    <col min="8721" max="8721" width="4.7109375" customWidth="1"/>
    <col min="8722" max="8722" width="25.28515625" customWidth="1"/>
    <col min="8723" max="8723" width="7.42578125" customWidth="1"/>
    <col min="8724" max="8724" width="5.85546875" customWidth="1"/>
    <col min="8725" max="8725" width="5.7109375" customWidth="1"/>
    <col min="8726" max="8728" width="9.7109375" customWidth="1"/>
    <col min="8729" max="8730" width="8.7109375" customWidth="1"/>
    <col min="8961" max="8961" width="2.7109375" customWidth="1"/>
    <col min="8962" max="8964" width="12.7109375" customWidth="1"/>
    <col min="8965" max="8965" width="3.28515625" customWidth="1"/>
    <col min="8966" max="8966" width="5.85546875" customWidth="1"/>
    <col min="8967" max="8967" width="7.42578125" customWidth="1"/>
    <col min="8968" max="8968" width="25.28515625" customWidth="1"/>
    <col min="8969" max="8969" width="4.7109375" customWidth="1"/>
    <col min="8970" max="8970" width="3.140625" customWidth="1"/>
    <col min="8971" max="8971" width="4.7109375" customWidth="1"/>
    <col min="8972" max="8972" width="25.28515625" customWidth="1"/>
    <col min="8973" max="8973" width="4.28515625" customWidth="1"/>
    <col min="8974" max="8974" width="25.28515625" customWidth="1"/>
    <col min="8975" max="8975" width="4.7109375" customWidth="1"/>
    <col min="8976" max="8976" width="3.140625" customWidth="1"/>
    <col min="8977" max="8977" width="4.7109375" customWidth="1"/>
    <col min="8978" max="8978" width="25.28515625" customWidth="1"/>
    <col min="8979" max="8979" width="7.42578125" customWidth="1"/>
    <col min="8980" max="8980" width="5.85546875" customWidth="1"/>
    <col min="8981" max="8981" width="5.7109375" customWidth="1"/>
    <col min="8982" max="8984" width="9.7109375" customWidth="1"/>
    <col min="8985" max="8986" width="8.7109375" customWidth="1"/>
    <col min="9217" max="9217" width="2.7109375" customWidth="1"/>
    <col min="9218" max="9220" width="12.7109375" customWidth="1"/>
    <col min="9221" max="9221" width="3.28515625" customWidth="1"/>
    <col min="9222" max="9222" width="5.85546875" customWidth="1"/>
    <col min="9223" max="9223" width="7.42578125" customWidth="1"/>
    <col min="9224" max="9224" width="25.28515625" customWidth="1"/>
    <col min="9225" max="9225" width="4.7109375" customWidth="1"/>
    <col min="9226" max="9226" width="3.140625" customWidth="1"/>
    <col min="9227" max="9227" width="4.7109375" customWidth="1"/>
    <col min="9228" max="9228" width="25.28515625" customWidth="1"/>
    <col min="9229" max="9229" width="4.28515625" customWidth="1"/>
    <col min="9230" max="9230" width="25.28515625" customWidth="1"/>
    <col min="9231" max="9231" width="4.7109375" customWidth="1"/>
    <col min="9232" max="9232" width="3.140625" customWidth="1"/>
    <col min="9233" max="9233" width="4.7109375" customWidth="1"/>
    <col min="9234" max="9234" width="25.28515625" customWidth="1"/>
    <col min="9235" max="9235" width="7.42578125" customWidth="1"/>
    <col min="9236" max="9236" width="5.85546875" customWidth="1"/>
    <col min="9237" max="9237" width="5.7109375" customWidth="1"/>
    <col min="9238" max="9240" width="9.7109375" customWidth="1"/>
    <col min="9241" max="9242" width="8.7109375" customWidth="1"/>
    <col min="9473" max="9473" width="2.7109375" customWidth="1"/>
    <col min="9474" max="9476" width="12.7109375" customWidth="1"/>
    <col min="9477" max="9477" width="3.28515625" customWidth="1"/>
    <col min="9478" max="9478" width="5.85546875" customWidth="1"/>
    <col min="9479" max="9479" width="7.42578125" customWidth="1"/>
    <col min="9480" max="9480" width="25.28515625" customWidth="1"/>
    <col min="9481" max="9481" width="4.7109375" customWidth="1"/>
    <col min="9482" max="9482" width="3.140625" customWidth="1"/>
    <col min="9483" max="9483" width="4.7109375" customWidth="1"/>
    <col min="9484" max="9484" width="25.28515625" customWidth="1"/>
    <col min="9485" max="9485" width="4.28515625" customWidth="1"/>
    <col min="9486" max="9486" width="25.28515625" customWidth="1"/>
    <col min="9487" max="9487" width="4.7109375" customWidth="1"/>
    <col min="9488" max="9488" width="3.140625" customWidth="1"/>
    <col min="9489" max="9489" width="4.7109375" customWidth="1"/>
    <col min="9490" max="9490" width="25.28515625" customWidth="1"/>
    <col min="9491" max="9491" width="7.42578125" customWidth="1"/>
    <col min="9492" max="9492" width="5.85546875" customWidth="1"/>
    <col min="9493" max="9493" width="5.7109375" customWidth="1"/>
    <col min="9494" max="9496" width="9.7109375" customWidth="1"/>
    <col min="9497" max="9498" width="8.7109375" customWidth="1"/>
    <col min="9729" max="9729" width="2.7109375" customWidth="1"/>
    <col min="9730" max="9732" width="12.7109375" customWidth="1"/>
    <col min="9733" max="9733" width="3.28515625" customWidth="1"/>
    <col min="9734" max="9734" width="5.85546875" customWidth="1"/>
    <col min="9735" max="9735" width="7.42578125" customWidth="1"/>
    <col min="9736" max="9736" width="25.28515625" customWidth="1"/>
    <col min="9737" max="9737" width="4.7109375" customWidth="1"/>
    <col min="9738" max="9738" width="3.140625" customWidth="1"/>
    <col min="9739" max="9739" width="4.7109375" customWidth="1"/>
    <col min="9740" max="9740" width="25.28515625" customWidth="1"/>
    <col min="9741" max="9741" width="4.28515625" customWidth="1"/>
    <col min="9742" max="9742" width="25.28515625" customWidth="1"/>
    <col min="9743" max="9743" width="4.7109375" customWidth="1"/>
    <col min="9744" max="9744" width="3.140625" customWidth="1"/>
    <col min="9745" max="9745" width="4.7109375" customWidth="1"/>
    <col min="9746" max="9746" width="25.28515625" customWidth="1"/>
    <col min="9747" max="9747" width="7.42578125" customWidth="1"/>
    <col min="9748" max="9748" width="5.85546875" customWidth="1"/>
    <col min="9749" max="9749" width="5.7109375" customWidth="1"/>
    <col min="9750" max="9752" width="9.7109375" customWidth="1"/>
    <col min="9753" max="9754" width="8.7109375" customWidth="1"/>
    <col min="9985" max="9985" width="2.7109375" customWidth="1"/>
    <col min="9986" max="9988" width="12.7109375" customWidth="1"/>
    <col min="9989" max="9989" width="3.28515625" customWidth="1"/>
    <col min="9990" max="9990" width="5.85546875" customWidth="1"/>
    <col min="9991" max="9991" width="7.42578125" customWidth="1"/>
    <col min="9992" max="9992" width="25.28515625" customWidth="1"/>
    <col min="9993" max="9993" width="4.7109375" customWidth="1"/>
    <col min="9994" max="9994" width="3.140625" customWidth="1"/>
    <col min="9995" max="9995" width="4.7109375" customWidth="1"/>
    <col min="9996" max="9996" width="25.28515625" customWidth="1"/>
    <col min="9997" max="9997" width="4.28515625" customWidth="1"/>
    <col min="9998" max="9998" width="25.28515625" customWidth="1"/>
    <col min="9999" max="9999" width="4.7109375" customWidth="1"/>
    <col min="10000" max="10000" width="3.140625" customWidth="1"/>
    <col min="10001" max="10001" width="4.7109375" customWidth="1"/>
    <col min="10002" max="10002" width="25.28515625" customWidth="1"/>
    <col min="10003" max="10003" width="7.42578125" customWidth="1"/>
    <col min="10004" max="10004" width="5.85546875" customWidth="1"/>
    <col min="10005" max="10005" width="5.7109375" customWidth="1"/>
    <col min="10006" max="10008" width="9.7109375" customWidth="1"/>
    <col min="10009" max="10010" width="8.7109375" customWidth="1"/>
    <col min="10241" max="10241" width="2.7109375" customWidth="1"/>
    <col min="10242" max="10244" width="12.7109375" customWidth="1"/>
    <col min="10245" max="10245" width="3.28515625" customWidth="1"/>
    <col min="10246" max="10246" width="5.85546875" customWidth="1"/>
    <col min="10247" max="10247" width="7.42578125" customWidth="1"/>
    <col min="10248" max="10248" width="25.28515625" customWidth="1"/>
    <col min="10249" max="10249" width="4.7109375" customWidth="1"/>
    <col min="10250" max="10250" width="3.140625" customWidth="1"/>
    <col min="10251" max="10251" width="4.7109375" customWidth="1"/>
    <col min="10252" max="10252" width="25.28515625" customWidth="1"/>
    <col min="10253" max="10253" width="4.28515625" customWidth="1"/>
    <col min="10254" max="10254" width="25.28515625" customWidth="1"/>
    <col min="10255" max="10255" width="4.7109375" customWidth="1"/>
    <col min="10256" max="10256" width="3.140625" customWidth="1"/>
    <col min="10257" max="10257" width="4.7109375" customWidth="1"/>
    <col min="10258" max="10258" width="25.28515625" customWidth="1"/>
    <col min="10259" max="10259" width="7.42578125" customWidth="1"/>
    <col min="10260" max="10260" width="5.85546875" customWidth="1"/>
    <col min="10261" max="10261" width="5.7109375" customWidth="1"/>
    <col min="10262" max="10264" width="9.7109375" customWidth="1"/>
    <col min="10265" max="10266" width="8.7109375" customWidth="1"/>
    <col min="10497" max="10497" width="2.7109375" customWidth="1"/>
    <col min="10498" max="10500" width="12.7109375" customWidth="1"/>
    <col min="10501" max="10501" width="3.28515625" customWidth="1"/>
    <col min="10502" max="10502" width="5.85546875" customWidth="1"/>
    <col min="10503" max="10503" width="7.42578125" customWidth="1"/>
    <col min="10504" max="10504" width="25.28515625" customWidth="1"/>
    <col min="10505" max="10505" width="4.7109375" customWidth="1"/>
    <col min="10506" max="10506" width="3.140625" customWidth="1"/>
    <col min="10507" max="10507" width="4.7109375" customWidth="1"/>
    <col min="10508" max="10508" width="25.28515625" customWidth="1"/>
    <col min="10509" max="10509" width="4.28515625" customWidth="1"/>
    <col min="10510" max="10510" width="25.28515625" customWidth="1"/>
    <col min="10511" max="10511" width="4.7109375" customWidth="1"/>
    <col min="10512" max="10512" width="3.140625" customWidth="1"/>
    <col min="10513" max="10513" width="4.7109375" customWidth="1"/>
    <col min="10514" max="10514" width="25.28515625" customWidth="1"/>
    <col min="10515" max="10515" width="7.42578125" customWidth="1"/>
    <col min="10516" max="10516" width="5.85546875" customWidth="1"/>
    <col min="10517" max="10517" width="5.7109375" customWidth="1"/>
    <col min="10518" max="10520" width="9.7109375" customWidth="1"/>
    <col min="10521" max="10522" width="8.7109375" customWidth="1"/>
    <col min="10753" max="10753" width="2.7109375" customWidth="1"/>
    <col min="10754" max="10756" width="12.7109375" customWidth="1"/>
    <col min="10757" max="10757" width="3.28515625" customWidth="1"/>
    <col min="10758" max="10758" width="5.85546875" customWidth="1"/>
    <col min="10759" max="10759" width="7.42578125" customWidth="1"/>
    <col min="10760" max="10760" width="25.28515625" customWidth="1"/>
    <col min="10761" max="10761" width="4.7109375" customWidth="1"/>
    <col min="10762" max="10762" width="3.140625" customWidth="1"/>
    <col min="10763" max="10763" width="4.7109375" customWidth="1"/>
    <col min="10764" max="10764" width="25.28515625" customWidth="1"/>
    <col min="10765" max="10765" width="4.28515625" customWidth="1"/>
    <col min="10766" max="10766" width="25.28515625" customWidth="1"/>
    <col min="10767" max="10767" width="4.7109375" customWidth="1"/>
    <col min="10768" max="10768" width="3.140625" customWidth="1"/>
    <col min="10769" max="10769" width="4.7109375" customWidth="1"/>
    <col min="10770" max="10770" width="25.28515625" customWidth="1"/>
    <col min="10771" max="10771" width="7.42578125" customWidth="1"/>
    <col min="10772" max="10772" width="5.85546875" customWidth="1"/>
    <col min="10773" max="10773" width="5.7109375" customWidth="1"/>
    <col min="10774" max="10776" width="9.7109375" customWidth="1"/>
    <col min="10777" max="10778" width="8.7109375" customWidth="1"/>
    <col min="11009" max="11009" width="2.7109375" customWidth="1"/>
    <col min="11010" max="11012" width="12.7109375" customWidth="1"/>
    <col min="11013" max="11013" width="3.28515625" customWidth="1"/>
    <col min="11014" max="11014" width="5.85546875" customWidth="1"/>
    <col min="11015" max="11015" width="7.42578125" customWidth="1"/>
    <col min="11016" max="11016" width="25.28515625" customWidth="1"/>
    <col min="11017" max="11017" width="4.7109375" customWidth="1"/>
    <col min="11018" max="11018" width="3.140625" customWidth="1"/>
    <col min="11019" max="11019" width="4.7109375" customWidth="1"/>
    <col min="11020" max="11020" width="25.28515625" customWidth="1"/>
    <col min="11021" max="11021" width="4.28515625" customWidth="1"/>
    <col min="11022" max="11022" width="25.28515625" customWidth="1"/>
    <col min="11023" max="11023" width="4.7109375" customWidth="1"/>
    <col min="11024" max="11024" width="3.140625" customWidth="1"/>
    <col min="11025" max="11025" width="4.7109375" customWidth="1"/>
    <col min="11026" max="11026" width="25.28515625" customWidth="1"/>
    <col min="11027" max="11027" width="7.42578125" customWidth="1"/>
    <col min="11028" max="11028" width="5.85546875" customWidth="1"/>
    <col min="11029" max="11029" width="5.7109375" customWidth="1"/>
    <col min="11030" max="11032" width="9.7109375" customWidth="1"/>
    <col min="11033" max="11034" width="8.7109375" customWidth="1"/>
    <col min="11265" max="11265" width="2.7109375" customWidth="1"/>
    <col min="11266" max="11268" width="12.7109375" customWidth="1"/>
    <col min="11269" max="11269" width="3.28515625" customWidth="1"/>
    <col min="11270" max="11270" width="5.85546875" customWidth="1"/>
    <col min="11271" max="11271" width="7.42578125" customWidth="1"/>
    <col min="11272" max="11272" width="25.28515625" customWidth="1"/>
    <col min="11273" max="11273" width="4.7109375" customWidth="1"/>
    <col min="11274" max="11274" width="3.140625" customWidth="1"/>
    <col min="11275" max="11275" width="4.7109375" customWidth="1"/>
    <col min="11276" max="11276" width="25.28515625" customWidth="1"/>
    <col min="11277" max="11277" width="4.28515625" customWidth="1"/>
    <col min="11278" max="11278" width="25.28515625" customWidth="1"/>
    <col min="11279" max="11279" width="4.7109375" customWidth="1"/>
    <col min="11280" max="11280" width="3.140625" customWidth="1"/>
    <col min="11281" max="11281" width="4.7109375" customWidth="1"/>
    <col min="11282" max="11282" width="25.28515625" customWidth="1"/>
    <col min="11283" max="11283" width="7.42578125" customWidth="1"/>
    <col min="11284" max="11284" width="5.85546875" customWidth="1"/>
    <col min="11285" max="11285" width="5.7109375" customWidth="1"/>
    <col min="11286" max="11288" width="9.7109375" customWidth="1"/>
    <col min="11289" max="11290" width="8.7109375" customWidth="1"/>
    <col min="11521" max="11521" width="2.7109375" customWidth="1"/>
    <col min="11522" max="11524" width="12.7109375" customWidth="1"/>
    <col min="11525" max="11525" width="3.28515625" customWidth="1"/>
    <col min="11526" max="11526" width="5.85546875" customWidth="1"/>
    <col min="11527" max="11527" width="7.42578125" customWidth="1"/>
    <col min="11528" max="11528" width="25.28515625" customWidth="1"/>
    <col min="11529" max="11529" width="4.7109375" customWidth="1"/>
    <col min="11530" max="11530" width="3.140625" customWidth="1"/>
    <col min="11531" max="11531" width="4.7109375" customWidth="1"/>
    <col min="11532" max="11532" width="25.28515625" customWidth="1"/>
    <col min="11533" max="11533" width="4.28515625" customWidth="1"/>
    <col min="11534" max="11534" width="25.28515625" customWidth="1"/>
    <col min="11535" max="11535" width="4.7109375" customWidth="1"/>
    <col min="11536" max="11536" width="3.140625" customWidth="1"/>
    <col min="11537" max="11537" width="4.7109375" customWidth="1"/>
    <col min="11538" max="11538" width="25.28515625" customWidth="1"/>
    <col min="11539" max="11539" width="7.42578125" customWidth="1"/>
    <col min="11540" max="11540" width="5.85546875" customWidth="1"/>
    <col min="11541" max="11541" width="5.7109375" customWidth="1"/>
    <col min="11542" max="11544" width="9.7109375" customWidth="1"/>
    <col min="11545" max="11546" width="8.7109375" customWidth="1"/>
    <col min="11777" max="11777" width="2.7109375" customWidth="1"/>
    <col min="11778" max="11780" width="12.7109375" customWidth="1"/>
    <col min="11781" max="11781" width="3.28515625" customWidth="1"/>
    <col min="11782" max="11782" width="5.85546875" customWidth="1"/>
    <col min="11783" max="11783" width="7.42578125" customWidth="1"/>
    <col min="11784" max="11784" width="25.28515625" customWidth="1"/>
    <col min="11785" max="11785" width="4.7109375" customWidth="1"/>
    <col min="11786" max="11786" width="3.140625" customWidth="1"/>
    <col min="11787" max="11787" width="4.7109375" customWidth="1"/>
    <col min="11788" max="11788" width="25.28515625" customWidth="1"/>
    <col min="11789" max="11789" width="4.28515625" customWidth="1"/>
    <col min="11790" max="11790" width="25.28515625" customWidth="1"/>
    <col min="11791" max="11791" width="4.7109375" customWidth="1"/>
    <col min="11792" max="11792" width="3.140625" customWidth="1"/>
    <col min="11793" max="11793" width="4.7109375" customWidth="1"/>
    <col min="11794" max="11794" width="25.28515625" customWidth="1"/>
    <col min="11795" max="11795" width="7.42578125" customWidth="1"/>
    <col min="11796" max="11796" width="5.85546875" customWidth="1"/>
    <col min="11797" max="11797" width="5.7109375" customWidth="1"/>
    <col min="11798" max="11800" width="9.7109375" customWidth="1"/>
    <col min="11801" max="11802" width="8.7109375" customWidth="1"/>
    <col min="12033" max="12033" width="2.7109375" customWidth="1"/>
    <col min="12034" max="12036" width="12.7109375" customWidth="1"/>
    <col min="12037" max="12037" width="3.28515625" customWidth="1"/>
    <col min="12038" max="12038" width="5.85546875" customWidth="1"/>
    <col min="12039" max="12039" width="7.42578125" customWidth="1"/>
    <col min="12040" max="12040" width="25.28515625" customWidth="1"/>
    <col min="12041" max="12041" width="4.7109375" customWidth="1"/>
    <col min="12042" max="12042" width="3.140625" customWidth="1"/>
    <col min="12043" max="12043" width="4.7109375" customWidth="1"/>
    <col min="12044" max="12044" width="25.28515625" customWidth="1"/>
    <col min="12045" max="12045" width="4.28515625" customWidth="1"/>
    <col min="12046" max="12046" width="25.28515625" customWidth="1"/>
    <col min="12047" max="12047" width="4.7109375" customWidth="1"/>
    <col min="12048" max="12048" width="3.140625" customWidth="1"/>
    <col min="12049" max="12049" width="4.7109375" customWidth="1"/>
    <col min="12050" max="12050" width="25.28515625" customWidth="1"/>
    <col min="12051" max="12051" width="7.42578125" customWidth="1"/>
    <col min="12052" max="12052" width="5.85546875" customWidth="1"/>
    <col min="12053" max="12053" width="5.7109375" customWidth="1"/>
    <col min="12054" max="12056" width="9.7109375" customWidth="1"/>
    <col min="12057" max="12058" width="8.7109375" customWidth="1"/>
    <col min="12289" max="12289" width="2.7109375" customWidth="1"/>
    <col min="12290" max="12292" width="12.7109375" customWidth="1"/>
    <col min="12293" max="12293" width="3.28515625" customWidth="1"/>
    <col min="12294" max="12294" width="5.85546875" customWidth="1"/>
    <col min="12295" max="12295" width="7.42578125" customWidth="1"/>
    <col min="12296" max="12296" width="25.28515625" customWidth="1"/>
    <col min="12297" max="12297" width="4.7109375" customWidth="1"/>
    <col min="12298" max="12298" width="3.140625" customWidth="1"/>
    <col min="12299" max="12299" width="4.7109375" customWidth="1"/>
    <col min="12300" max="12300" width="25.28515625" customWidth="1"/>
    <col min="12301" max="12301" width="4.28515625" customWidth="1"/>
    <col min="12302" max="12302" width="25.28515625" customWidth="1"/>
    <col min="12303" max="12303" width="4.7109375" customWidth="1"/>
    <col min="12304" max="12304" width="3.140625" customWidth="1"/>
    <col min="12305" max="12305" width="4.7109375" customWidth="1"/>
    <col min="12306" max="12306" width="25.28515625" customWidth="1"/>
    <col min="12307" max="12307" width="7.42578125" customWidth="1"/>
    <col min="12308" max="12308" width="5.85546875" customWidth="1"/>
    <col min="12309" max="12309" width="5.7109375" customWidth="1"/>
    <col min="12310" max="12312" width="9.7109375" customWidth="1"/>
    <col min="12313" max="12314" width="8.7109375" customWidth="1"/>
    <col min="12545" max="12545" width="2.7109375" customWidth="1"/>
    <col min="12546" max="12548" width="12.7109375" customWidth="1"/>
    <col min="12549" max="12549" width="3.28515625" customWidth="1"/>
    <col min="12550" max="12550" width="5.85546875" customWidth="1"/>
    <col min="12551" max="12551" width="7.42578125" customWidth="1"/>
    <col min="12552" max="12552" width="25.28515625" customWidth="1"/>
    <col min="12553" max="12553" width="4.7109375" customWidth="1"/>
    <col min="12554" max="12554" width="3.140625" customWidth="1"/>
    <col min="12555" max="12555" width="4.7109375" customWidth="1"/>
    <col min="12556" max="12556" width="25.28515625" customWidth="1"/>
    <col min="12557" max="12557" width="4.28515625" customWidth="1"/>
    <col min="12558" max="12558" width="25.28515625" customWidth="1"/>
    <col min="12559" max="12559" width="4.7109375" customWidth="1"/>
    <col min="12560" max="12560" width="3.140625" customWidth="1"/>
    <col min="12561" max="12561" width="4.7109375" customWidth="1"/>
    <col min="12562" max="12562" width="25.28515625" customWidth="1"/>
    <col min="12563" max="12563" width="7.42578125" customWidth="1"/>
    <col min="12564" max="12564" width="5.85546875" customWidth="1"/>
    <col min="12565" max="12565" width="5.7109375" customWidth="1"/>
    <col min="12566" max="12568" width="9.7109375" customWidth="1"/>
    <col min="12569" max="12570" width="8.7109375" customWidth="1"/>
    <col min="12801" max="12801" width="2.7109375" customWidth="1"/>
    <col min="12802" max="12804" width="12.7109375" customWidth="1"/>
    <col min="12805" max="12805" width="3.28515625" customWidth="1"/>
    <col min="12806" max="12806" width="5.85546875" customWidth="1"/>
    <col min="12807" max="12807" width="7.42578125" customWidth="1"/>
    <col min="12808" max="12808" width="25.28515625" customWidth="1"/>
    <col min="12809" max="12809" width="4.7109375" customWidth="1"/>
    <col min="12810" max="12810" width="3.140625" customWidth="1"/>
    <col min="12811" max="12811" width="4.7109375" customWidth="1"/>
    <col min="12812" max="12812" width="25.28515625" customWidth="1"/>
    <col min="12813" max="12813" width="4.28515625" customWidth="1"/>
    <col min="12814" max="12814" width="25.28515625" customWidth="1"/>
    <col min="12815" max="12815" width="4.7109375" customWidth="1"/>
    <col min="12816" max="12816" width="3.140625" customWidth="1"/>
    <col min="12817" max="12817" width="4.7109375" customWidth="1"/>
    <col min="12818" max="12818" width="25.28515625" customWidth="1"/>
    <col min="12819" max="12819" width="7.42578125" customWidth="1"/>
    <col min="12820" max="12820" width="5.85546875" customWidth="1"/>
    <col min="12821" max="12821" width="5.7109375" customWidth="1"/>
    <col min="12822" max="12824" width="9.7109375" customWidth="1"/>
    <col min="12825" max="12826" width="8.7109375" customWidth="1"/>
    <col min="13057" max="13057" width="2.7109375" customWidth="1"/>
    <col min="13058" max="13060" width="12.7109375" customWidth="1"/>
    <col min="13061" max="13061" width="3.28515625" customWidth="1"/>
    <col min="13062" max="13062" width="5.85546875" customWidth="1"/>
    <col min="13063" max="13063" width="7.42578125" customWidth="1"/>
    <col min="13064" max="13064" width="25.28515625" customWidth="1"/>
    <col min="13065" max="13065" width="4.7109375" customWidth="1"/>
    <col min="13066" max="13066" width="3.140625" customWidth="1"/>
    <col min="13067" max="13067" width="4.7109375" customWidth="1"/>
    <col min="13068" max="13068" width="25.28515625" customWidth="1"/>
    <col min="13069" max="13069" width="4.28515625" customWidth="1"/>
    <col min="13070" max="13070" width="25.28515625" customWidth="1"/>
    <col min="13071" max="13071" width="4.7109375" customWidth="1"/>
    <col min="13072" max="13072" width="3.140625" customWidth="1"/>
    <col min="13073" max="13073" width="4.7109375" customWidth="1"/>
    <col min="13074" max="13074" width="25.28515625" customWidth="1"/>
    <col min="13075" max="13075" width="7.42578125" customWidth="1"/>
    <col min="13076" max="13076" width="5.85546875" customWidth="1"/>
    <col min="13077" max="13077" width="5.7109375" customWidth="1"/>
    <col min="13078" max="13080" width="9.7109375" customWidth="1"/>
    <col min="13081" max="13082" width="8.7109375" customWidth="1"/>
    <col min="13313" max="13313" width="2.7109375" customWidth="1"/>
    <col min="13314" max="13316" width="12.7109375" customWidth="1"/>
    <col min="13317" max="13317" width="3.28515625" customWidth="1"/>
    <col min="13318" max="13318" width="5.85546875" customWidth="1"/>
    <col min="13319" max="13319" width="7.42578125" customWidth="1"/>
    <col min="13320" max="13320" width="25.28515625" customWidth="1"/>
    <col min="13321" max="13321" width="4.7109375" customWidth="1"/>
    <col min="13322" max="13322" width="3.140625" customWidth="1"/>
    <col min="13323" max="13323" width="4.7109375" customWidth="1"/>
    <col min="13324" max="13324" width="25.28515625" customWidth="1"/>
    <col min="13325" max="13325" width="4.28515625" customWidth="1"/>
    <col min="13326" max="13326" width="25.28515625" customWidth="1"/>
    <col min="13327" max="13327" width="4.7109375" customWidth="1"/>
    <col min="13328" max="13328" width="3.140625" customWidth="1"/>
    <col min="13329" max="13329" width="4.7109375" customWidth="1"/>
    <col min="13330" max="13330" width="25.28515625" customWidth="1"/>
    <col min="13331" max="13331" width="7.42578125" customWidth="1"/>
    <col min="13332" max="13332" width="5.85546875" customWidth="1"/>
    <col min="13333" max="13333" width="5.7109375" customWidth="1"/>
    <col min="13334" max="13336" width="9.7109375" customWidth="1"/>
    <col min="13337" max="13338" width="8.7109375" customWidth="1"/>
    <col min="13569" max="13569" width="2.7109375" customWidth="1"/>
    <col min="13570" max="13572" width="12.7109375" customWidth="1"/>
    <col min="13573" max="13573" width="3.28515625" customWidth="1"/>
    <col min="13574" max="13574" width="5.85546875" customWidth="1"/>
    <col min="13575" max="13575" width="7.42578125" customWidth="1"/>
    <col min="13576" max="13576" width="25.28515625" customWidth="1"/>
    <col min="13577" max="13577" width="4.7109375" customWidth="1"/>
    <col min="13578" max="13578" width="3.140625" customWidth="1"/>
    <col min="13579" max="13579" width="4.7109375" customWidth="1"/>
    <col min="13580" max="13580" width="25.28515625" customWidth="1"/>
    <col min="13581" max="13581" width="4.28515625" customWidth="1"/>
    <col min="13582" max="13582" width="25.28515625" customWidth="1"/>
    <col min="13583" max="13583" width="4.7109375" customWidth="1"/>
    <col min="13584" max="13584" width="3.140625" customWidth="1"/>
    <col min="13585" max="13585" width="4.7109375" customWidth="1"/>
    <col min="13586" max="13586" width="25.28515625" customWidth="1"/>
    <col min="13587" max="13587" width="7.42578125" customWidth="1"/>
    <col min="13588" max="13588" width="5.85546875" customWidth="1"/>
    <col min="13589" max="13589" width="5.7109375" customWidth="1"/>
    <col min="13590" max="13592" width="9.7109375" customWidth="1"/>
    <col min="13593" max="13594" width="8.7109375" customWidth="1"/>
    <col min="13825" max="13825" width="2.7109375" customWidth="1"/>
    <col min="13826" max="13828" width="12.7109375" customWidth="1"/>
    <col min="13829" max="13829" width="3.28515625" customWidth="1"/>
    <col min="13830" max="13830" width="5.85546875" customWidth="1"/>
    <col min="13831" max="13831" width="7.42578125" customWidth="1"/>
    <col min="13832" max="13832" width="25.28515625" customWidth="1"/>
    <col min="13833" max="13833" width="4.7109375" customWidth="1"/>
    <col min="13834" max="13834" width="3.140625" customWidth="1"/>
    <col min="13835" max="13835" width="4.7109375" customWidth="1"/>
    <col min="13836" max="13836" width="25.28515625" customWidth="1"/>
    <col min="13837" max="13837" width="4.28515625" customWidth="1"/>
    <col min="13838" max="13838" width="25.28515625" customWidth="1"/>
    <col min="13839" max="13839" width="4.7109375" customWidth="1"/>
    <col min="13840" max="13840" width="3.140625" customWidth="1"/>
    <col min="13841" max="13841" width="4.7109375" customWidth="1"/>
    <col min="13842" max="13842" width="25.28515625" customWidth="1"/>
    <col min="13843" max="13843" width="7.42578125" customWidth="1"/>
    <col min="13844" max="13844" width="5.85546875" customWidth="1"/>
    <col min="13845" max="13845" width="5.7109375" customWidth="1"/>
    <col min="13846" max="13848" width="9.7109375" customWidth="1"/>
    <col min="13849" max="13850" width="8.7109375" customWidth="1"/>
    <col min="14081" max="14081" width="2.7109375" customWidth="1"/>
    <col min="14082" max="14084" width="12.7109375" customWidth="1"/>
    <col min="14085" max="14085" width="3.28515625" customWidth="1"/>
    <col min="14086" max="14086" width="5.85546875" customWidth="1"/>
    <col min="14087" max="14087" width="7.42578125" customWidth="1"/>
    <col min="14088" max="14088" width="25.28515625" customWidth="1"/>
    <col min="14089" max="14089" width="4.7109375" customWidth="1"/>
    <col min="14090" max="14090" width="3.140625" customWidth="1"/>
    <col min="14091" max="14091" width="4.7109375" customWidth="1"/>
    <col min="14092" max="14092" width="25.28515625" customWidth="1"/>
    <col min="14093" max="14093" width="4.28515625" customWidth="1"/>
    <col min="14094" max="14094" width="25.28515625" customWidth="1"/>
    <col min="14095" max="14095" width="4.7109375" customWidth="1"/>
    <col min="14096" max="14096" width="3.140625" customWidth="1"/>
    <col min="14097" max="14097" width="4.7109375" customWidth="1"/>
    <col min="14098" max="14098" width="25.28515625" customWidth="1"/>
    <col min="14099" max="14099" width="7.42578125" customWidth="1"/>
    <col min="14100" max="14100" width="5.85546875" customWidth="1"/>
    <col min="14101" max="14101" width="5.7109375" customWidth="1"/>
    <col min="14102" max="14104" width="9.7109375" customWidth="1"/>
    <col min="14105" max="14106" width="8.7109375" customWidth="1"/>
    <col min="14337" max="14337" width="2.7109375" customWidth="1"/>
    <col min="14338" max="14340" width="12.7109375" customWidth="1"/>
    <col min="14341" max="14341" width="3.28515625" customWidth="1"/>
    <col min="14342" max="14342" width="5.85546875" customWidth="1"/>
    <col min="14343" max="14343" width="7.42578125" customWidth="1"/>
    <col min="14344" max="14344" width="25.28515625" customWidth="1"/>
    <col min="14345" max="14345" width="4.7109375" customWidth="1"/>
    <col min="14346" max="14346" width="3.140625" customWidth="1"/>
    <col min="14347" max="14347" width="4.7109375" customWidth="1"/>
    <col min="14348" max="14348" width="25.28515625" customWidth="1"/>
    <col min="14349" max="14349" width="4.28515625" customWidth="1"/>
    <col min="14350" max="14350" width="25.28515625" customWidth="1"/>
    <col min="14351" max="14351" width="4.7109375" customWidth="1"/>
    <col min="14352" max="14352" width="3.140625" customWidth="1"/>
    <col min="14353" max="14353" width="4.7109375" customWidth="1"/>
    <col min="14354" max="14354" width="25.28515625" customWidth="1"/>
    <col min="14355" max="14355" width="7.42578125" customWidth="1"/>
    <col min="14356" max="14356" width="5.85546875" customWidth="1"/>
    <col min="14357" max="14357" width="5.7109375" customWidth="1"/>
    <col min="14358" max="14360" width="9.7109375" customWidth="1"/>
    <col min="14361" max="14362" width="8.7109375" customWidth="1"/>
    <col min="14593" max="14593" width="2.7109375" customWidth="1"/>
    <col min="14594" max="14596" width="12.7109375" customWidth="1"/>
    <col min="14597" max="14597" width="3.28515625" customWidth="1"/>
    <col min="14598" max="14598" width="5.85546875" customWidth="1"/>
    <col min="14599" max="14599" width="7.42578125" customWidth="1"/>
    <col min="14600" max="14600" width="25.28515625" customWidth="1"/>
    <col min="14601" max="14601" width="4.7109375" customWidth="1"/>
    <col min="14602" max="14602" width="3.140625" customWidth="1"/>
    <col min="14603" max="14603" width="4.7109375" customWidth="1"/>
    <col min="14604" max="14604" width="25.28515625" customWidth="1"/>
    <col min="14605" max="14605" width="4.28515625" customWidth="1"/>
    <col min="14606" max="14606" width="25.28515625" customWidth="1"/>
    <col min="14607" max="14607" width="4.7109375" customWidth="1"/>
    <col min="14608" max="14608" width="3.140625" customWidth="1"/>
    <col min="14609" max="14609" width="4.7109375" customWidth="1"/>
    <col min="14610" max="14610" width="25.28515625" customWidth="1"/>
    <col min="14611" max="14611" width="7.42578125" customWidth="1"/>
    <col min="14612" max="14612" width="5.85546875" customWidth="1"/>
    <col min="14613" max="14613" width="5.7109375" customWidth="1"/>
    <col min="14614" max="14616" width="9.7109375" customWidth="1"/>
    <col min="14617" max="14618" width="8.7109375" customWidth="1"/>
    <col min="14849" max="14849" width="2.7109375" customWidth="1"/>
    <col min="14850" max="14852" width="12.7109375" customWidth="1"/>
    <col min="14853" max="14853" width="3.28515625" customWidth="1"/>
    <col min="14854" max="14854" width="5.85546875" customWidth="1"/>
    <col min="14855" max="14855" width="7.42578125" customWidth="1"/>
    <col min="14856" max="14856" width="25.28515625" customWidth="1"/>
    <col min="14857" max="14857" width="4.7109375" customWidth="1"/>
    <col min="14858" max="14858" width="3.140625" customWidth="1"/>
    <col min="14859" max="14859" width="4.7109375" customWidth="1"/>
    <col min="14860" max="14860" width="25.28515625" customWidth="1"/>
    <col min="14861" max="14861" width="4.28515625" customWidth="1"/>
    <col min="14862" max="14862" width="25.28515625" customWidth="1"/>
    <col min="14863" max="14863" width="4.7109375" customWidth="1"/>
    <col min="14864" max="14864" width="3.140625" customWidth="1"/>
    <col min="14865" max="14865" width="4.7109375" customWidth="1"/>
    <col min="14866" max="14866" width="25.28515625" customWidth="1"/>
    <col min="14867" max="14867" width="7.42578125" customWidth="1"/>
    <col min="14868" max="14868" width="5.85546875" customWidth="1"/>
    <col min="14869" max="14869" width="5.7109375" customWidth="1"/>
    <col min="14870" max="14872" width="9.7109375" customWidth="1"/>
    <col min="14873" max="14874" width="8.7109375" customWidth="1"/>
    <col min="15105" max="15105" width="2.7109375" customWidth="1"/>
    <col min="15106" max="15108" width="12.7109375" customWidth="1"/>
    <col min="15109" max="15109" width="3.28515625" customWidth="1"/>
    <col min="15110" max="15110" width="5.85546875" customWidth="1"/>
    <col min="15111" max="15111" width="7.42578125" customWidth="1"/>
    <col min="15112" max="15112" width="25.28515625" customWidth="1"/>
    <col min="15113" max="15113" width="4.7109375" customWidth="1"/>
    <col min="15114" max="15114" width="3.140625" customWidth="1"/>
    <col min="15115" max="15115" width="4.7109375" customWidth="1"/>
    <col min="15116" max="15116" width="25.28515625" customWidth="1"/>
    <col min="15117" max="15117" width="4.28515625" customWidth="1"/>
    <col min="15118" max="15118" width="25.28515625" customWidth="1"/>
    <col min="15119" max="15119" width="4.7109375" customWidth="1"/>
    <col min="15120" max="15120" width="3.140625" customWidth="1"/>
    <col min="15121" max="15121" width="4.7109375" customWidth="1"/>
    <col min="15122" max="15122" width="25.28515625" customWidth="1"/>
    <col min="15123" max="15123" width="7.42578125" customWidth="1"/>
    <col min="15124" max="15124" width="5.85546875" customWidth="1"/>
    <col min="15125" max="15125" width="5.7109375" customWidth="1"/>
    <col min="15126" max="15128" width="9.7109375" customWidth="1"/>
    <col min="15129" max="15130" width="8.7109375" customWidth="1"/>
    <col min="15361" max="15361" width="2.7109375" customWidth="1"/>
    <col min="15362" max="15364" width="12.7109375" customWidth="1"/>
    <col min="15365" max="15365" width="3.28515625" customWidth="1"/>
    <col min="15366" max="15366" width="5.85546875" customWidth="1"/>
    <col min="15367" max="15367" width="7.42578125" customWidth="1"/>
    <col min="15368" max="15368" width="25.28515625" customWidth="1"/>
    <col min="15369" max="15369" width="4.7109375" customWidth="1"/>
    <col min="15370" max="15370" width="3.140625" customWidth="1"/>
    <col min="15371" max="15371" width="4.7109375" customWidth="1"/>
    <col min="15372" max="15372" width="25.28515625" customWidth="1"/>
    <col min="15373" max="15373" width="4.28515625" customWidth="1"/>
    <col min="15374" max="15374" width="25.28515625" customWidth="1"/>
    <col min="15375" max="15375" width="4.7109375" customWidth="1"/>
    <col min="15376" max="15376" width="3.140625" customWidth="1"/>
    <col min="15377" max="15377" width="4.7109375" customWidth="1"/>
    <col min="15378" max="15378" width="25.28515625" customWidth="1"/>
    <col min="15379" max="15379" width="7.42578125" customWidth="1"/>
    <col min="15380" max="15380" width="5.85546875" customWidth="1"/>
    <col min="15381" max="15381" width="5.7109375" customWidth="1"/>
    <col min="15382" max="15384" width="9.7109375" customWidth="1"/>
    <col min="15385" max="15386" width="8.7109375" customWidth="1"/>
    <col min="15617" max="15617" width="2.7109375" customWidth="1"/>
    <col min="15618" max="15620" width="12.7109375" customWidth="1"/>
    <col min="15621" max="15621" width="3.28515625" customWidth="1"/>
    <col min="15622" max="15622" width="5.85546875" customWidth="1"/>
    <col min="15623" max="15623" width="7.42578125" customWidth="1"/>
    <col min="15624" max="15624" width="25.28515625" customWidth="1"/>
    <col min="15625" max="15625" width="4.7109375" customWidth="1"/>
    <col min="15626" max="15626" width="3.140625" customWidth="1"/>
    <col min="15627" max="15627" width="4.7109375" customWidth="1"/>
    <col min="15628" max="15628" width="25.28515625" customWidth="1"/>
    <col min="15629" max="15629" width="4.28515625" customWidth="1"/>
    <col min="15630" max="15630" width="25.28515625" customWidth="1"/>
    <col min="15631" max="15631" width="4.7109375" customWidth="1"/>
    <col min="15632" max="15632" width="3.140625" customWidth="1"/>
    <col min="15633" max="15633" width="4.7109375" customWidth="1"/>
    <col min="15634" max="15634" width="25.28515625" customWidth="1"/>
    <col min="15635" max="15635" width="7.42578125" customWidth="1"/>
    <col min="15636" max="15636" width="5.85546875" customWidth="1"/>
    <col min="15637" max="15637" width="5.7109375" customWidth="1"/>
    <col min="15638" max="15640" width="9.7109375" customWidth="1"/>
    <col min="15641" max="15642" width="8.7109375" customWidth="1"/>
    <col min="15873" max="15873" width="2.7109375" customWidth="1"/>
    <col min="15874" max="15876" width="12.7109375" customWidth="1"/>
    <col min="15877" max="15877" width="3.28515625" customWidth="1"/>
    <col min="15878" max="15878" width="5.85546875" customWidth="1"/>
    <col min="15879" max="15879" width="7.42578125" customWidth="1"/>
    <col min="15880" max="15880" width="25.28515625" customWidth="1"/>
    <col min="15881" max="15881" width="4.7109375" customWidth="1"/>
    <col min="15882" max="15882" width="3.140625" customWidth="1"/>
    <col min="15883" max="15883" width="4.7109375" customWidth="1"/>
    <col min="15884" max="15884" width="25.28515625" customWidth="1"/>
    <col min="15885" max="15885" width="4.28515625" customWidth="1"/>
    <col min="15886" max="15886" width="25.28515625" customWidth="1"/>
    <col min="15887" max="15887" width="4.7109375" customWidth="1"/>
    <col min="15888" max="15888" width="3.140625" customWidth="1"/>
    <col min="15889" max="15889" width="4.7109375" customWidth="1"/>
    <col min="15890" max="15890" width="25.28515625" customWidth="1"/>
    <col min="15891" max="15891" width="7.42578125" customWidth="1"/>
    <col min="15892" max="15892" width="5.85546875" customWidth="1"/>
    <col min="15893" max="15893" width="5.7109375" customWidth="1"/>
    <col min="15894" max="15896" width="9.7109375" customWidth="1"/>
    <col min="15897" max="15898" width="8.7109375" customWidth="1"/>
    <col min="16129" max="16129" width="2.7109375" customWidth="1"/>
    <col min="16130" max="16132" width="12.7109375" customWidth="1"/>
    <col min="16133" max="16133" width="3.28515625" customWidth="1"/>
    <col min="16134" max="16134" width="5.85546875" customWidth="1"/>
    <col min="16135" max="16135" width="7.42578125" customWidth="1"/>
    <col min="16136" max="16136" width="25.28515625" customWidth="1"/>
    <col min="16137" max="16137" width="4.7109375" customWidth="1"/>
    <col min="16138" max="16138" width="3.140625" customWidth="1"/>
    <col min="16139" max="16139" width="4.7109375" customWidth="1"/>
    <col min="16140" max="16140" width="25.28515625" customWidth="1"/>
    <col min="16141" max="16141" width="4.28515625" customWidth="1"/>
    <col min="16142" max="16142" width="25.28515625" customWidth="1"/>
    <col min="16143" max="16143" width="4.7109375" customWidth="1"/>
    <col min="16144" max="16144" width="3.140625" customWidth="1"/>
    <col min="16145" max="16145" width="4.7109375" customWidth="1"/>
    <col min="16146" max="16146" width="25.28515625" customWidth="1"/>
    <col min="16147" max="16147" width="7.42578125" customWidth="1"/>
    <col min="16148" max="16148" width="5.85546875" customWidth="1"/>
    <col min="16149" max="16149" width="5.7109375" customWidth="1"/>
    <col min="16150" max="16152" width="9.7109375" customWidth="1"/>
    <col min="16153" max="16154" width="8.7109375" customWidth="1"/>
  </cols>
  <sheetData>
    <row r="1" spans="1:27" ht="15.75" customHeight="1" thickTop="1" x14ac:dyDescent="0.2">
      <c r="A1" s="191" t="s">
        <v>120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3"/>
      <c r="S1" s="165">
        <v>43904</v>
      </c>
      <c r="T1" s="192"/>
      <c r="U1" s="192"/>
      <c r="V1" s="192"/>
      <c r="W1" s="192"/>
      <c r="X1" s="193"/>
    </row>
    <row r="2" spans="1:27" ht="15.75" customHeight="1" thickBot="1" x14ac:dyDescent="0.25">
      <c r="A2" s="194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6"/>
      <c r="S2" s="194"/>
      <c r="T2" s="195"/>
      <c r="U2" s="195"/>
      <c r="V2" s="195"/>
      <c r="W2" s="195"/>
      <c r="X2" s="196"/>
    </row>
    <row r="3" spans="1:27" ht="15.75" customHeight="1" thickTop="1" thickBot="1" x14ac:dyDescent="0.4"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27" ht="27.95" customHeight="1" thickTop="1" thickBot="1" x14ac:dyDescent="0.25">
      <c r="B4" s="199" t="s">
        <v>92</v>
      </c>
      <c r="C4" s="200"/>
      <c r="D4" s="201"/>
      <c r="E4" s="65"/>
      <c r="F4" s="66">
        <v>1</v>
      </c>
      <c r="G4" s="68" t="s">
        <v>93</v>
      </c>
      <c r="H4" s="88" t="s">
        <v>86</v>
      </c>
      <c r="I4" s="120">
        <v>0</v>
      </c>
      <c r="J4" s="88" t="s">
        <v>0</v>
      </c>
      <c r="K4" s="120">
        <v>2</v>
      </c>
      <c r="L4" s="121" t="s">
        <v>77</v>
      </c>
      <c r="M4" s="122"/>
      <c r="N4" s="88" t="s">
        <v>82</v>
      </c>
      <c r="O4" s="120">
        <v>4</v>
      </c>
      <c r="P4" s="88" t="s">
        <v>0</v>
      </c>
      <c r="Q4" s="120">
        <v>0</v>
      </c>
      <c r="R4" s="121" t="s">
        <v>89</v>
      </c>
      <c r="S4" s="93" t="s">
        <v>94</v>
      </c>
      <c r="T4" s="68">
        <v>3</v>
      </c>
      <c r="V4" s="197" t="s">
        <v>20</v>
      </c>
      <c r="W4" s="197"/>
      <c r="X4" s="197"/>
      <c r="Y4" s="198" t="s">
        <v>77</v>
      </c>
      <c r="Z4" s="198"/>
      <c r="AA4" s="69">
        <v>14</v>
      </c>
    </row>
    <row r="5" spans="1:27" ht="9.9499999999999993" customHeight="1" thickTop="1" thickBot="1" x14ac:dyDescent="0.4">
      <c r="B5" s="202"/>
      <c r="C5" s="203"/>
      <c r="D5" s="204"/>
      <c r="F5" s="94"/>
      <c r="G5" s="10"/>
      <c r="H5" s="89"/>
      <c r="I5" s="108"/>
      <c r="J5" s="90"/>
      <c r="K5" s="108"/>
      <c r="L5" s="89"/>
      <c r="M5" s="89"/>
      <c r="N5" s="89"/>
      <c r="O5" s="108"/>
      <c r="P5" s="90"/>
      <c r="Q5" s="108"/>
      <c r="R5" s="89"/>
      <c r="S5" s="10"/>
      <c r="T5" s="95"/>
      <c r="Y5" s="70"/>
      <c r="Z5" s="70"/>
    </row>
    <row r="6" spans="1:27" ht="27.95" customHeight="1" thickTop="1" thickBot="1" x14ac:dyDescent="0.25">
      <c r="B6" s="205"/>
      <c r="C6" s="206"/>
      <c r="D6" s="207"/>
      <c r="F6" s="71">
        <v>2</v>
      </c>
      <c r="G6" s="72" t="s">
        <v>95</v>
      </c>
      <c r="H6" s="88" t="s">
        <v>91</v>
      </c>
      <c r="I6" s="120">
        <v>1</v>
      </c>
      <c r="J6" s="88" t="s">
        <v>0</v>
      </c>
      <c r="K6" s="120">
        <v>0</v>
      </c>
      <c r="L6" s="121" t="s">
        <v>79</v>
      </c>
      <c r="M6" s="123"/>
      <c r="N6" s="88" t="s">
        <v>132</v>
      </c>
      <c r="O6" s="120">
        <v>2</v>
      </c>
      <c r="P6" s="88" t="s">
        <v>0</v>
      </c>
      <c r="Q6" s="120">
        <v>4</v>
      </c>
      <c r="R6" s="121" t="s">
        <v>90</v>
      </c>
      <c r="S6" s="96" t="s">
        <v>96</v>
      </c>
      <c r="T6" s="72">
        <v>4</v>
      </c>
      <c r="V6" s="197" t="s">
        <v>22</v>
      </c>
      <c r="W6" s="197"/>
      <c r="X6" s="197"/>
      <c r="Y6" s="198" t="s">
        <v>91</v>
      </c>
      <c r="Z6" s="198"/>
      <c r="AA6" s="69">
        <v>12</v>
      </c>
    </row>
    <row r="7" spans="1:27" ht="9.9499999999999993" customHeight="1" thickTop="1" thickBot="1" x14ac:dyDescent="0.4">
      <c r="F7" s="97"/>
      <c r="G7" s="98"/>
      <c r="H7" s="99"/>
      <c r="I7" s="100"/>
      <c r="J7" s="99"/>
      <c r="K7" s="100"/>
      <c r="L7" s="99"/>
      <c r="M7" s="99"/>
      <c r="N7" s="99"/>
      <c r="O7" s="100"/>
      <c r="P7" s="99"/>
      <c r="Q7" s="100"/>
      <c r="R7" s="99"/>
      <c r="S7" s="98"/>
      <c r="T7" s="97"/>
      <c r="Y7" s="70"/>
      <c r="Z7" s="70"/>
      <c r="AA7" s="21"/>
    </row>
    <row r="8" spans="1:27" ht="27.95" customHeight="1" thickTop="1" thickBot="1" x14ac:dyDescent="0.25">
      <c r="B8" s="211" t="s">
        <v>97</v>
      </c>
      <c r="C8" s="212"/>
      <c r="D8" s="213"/>
      <c r="E8" s="65"/>
      <c r="F8" s="78">
        <v>5</v>
      </c>
      <c r="G8" s="79" t="s">
        <v>93</v>
      </c>
      <c r="H8" s="121" t="s">
        <v>90</v>
      </c>
      <c r="I8" s="120">
        <v>1</v>
      </c>
      <c r="J8" s="88" t="s">
        <v>0</v>
      </c>
      <c r="K8" s="120">
        <v>3</v>
      </c>
      <c r="L8" s="121" t="s">
        <v>77</v>
      </c>
      <c r="M8" s="124"/>
      <c r="N8" s="88" t="s">
        <v>91</v>
      </c>
      <c r="O8" s="120">
        <v>1</v>
      </c>
      <c r="P8" s="88" t="s">
        <v>0</v>
      </c>
      <c r="Q8" s="120">
        <v>1</v>
      </c>
      <c r="R8" s="88" t="s">
        <v>82</v>
      </c>
      <c r="S8" s="101" t="s">
        <v>95</v>
      </c>
      <c r="T8" s="79">
        <v>6</v>
      </c>
      <c r="V8" s="197" t="s">
        <v>24</v>
      </c>
      <c r="W8" s="197"/>
      <c r="X8" s="197"/>
      <c r="Y8" s="198" t="s">
        <v>90</v>
      </c>
      <c r="Z8" s="198"/>
      <c r="AA8" s="69">
        <v>10</v>
      </c>
    </row>
    <row r="9" spans="1:27" ht="9.9499999999999993" customHeight="1" thickTop="1" thickBot="1" x14ac:dyDescent="0.4">
      <c r="F9" s="73"/>
      <c r="G9" s="74"/>
      <c r="H9" s="75"/>
      <c r="I9" s="76"/>
      <c r="J9" s="77"/>
      <c r="K9" s="76"/>
      <c r="L9" s="75"/>
      <c r="M9" s="77"/>
      <c r="N9" s="75"/>
      <c r="O9" s="76"/>
      <c r="P9" s="77"/>
      <c r="Q9" s="76"/>
      <c r="R9" s="75"/>
      <c r="S9" s="74"/>
      <c r="T9" s="73"/>
    </row>
    <row r="10" spans="1:27" ht="27.95" customHeight="1" thickTop="1" thickBot="1" x14ac:dyDescent="0.25">
      <c r="B10" s="208" t="s">
        <v>98</v>
      </c>
      <c r="C10" s="209"/>
      <c r="D10" s="210"/>
      <c r="E10" s="65"/>
      <c r="F10" s="78">
        <v>7</v>
      </c>
      <c r="G10" s="79" t="s">
        <v>95</v>
      </c>
      <c r="H10" s="88" t="s">
        <v>82</v>
      </c>
      <c r="I10" s="120">
        <v>1</v>
      </c>
      <c r="J10" s="88" t="s">
        <v>0</v>
      </c>
      <c r="K10" s="120">
        <v>6</v>
      </c>
      <c r="L10" s="121" t="s">
        <v>90</v>
      </c>
      <c r="M10" s="102"/>
      <c r="N10" s="103"/>
      <c r="O10" s="104"/>
      <c r="P10" s="103"/>
      <c r="Q10" s="104"/>
      <c r="R10" s="103"/>
      <c r="S10" s="67"/>
      <c r="T10" s="105"/>
      <c r="V10" s="197" t="s">
        <v>26</v>
      </c>
      <c r="W10" s="197"/>
      <c r="X10" s="197"/>
      <c r="Y10" s="198" t="s">
        <v>82</v>
      </c>
      <c r="Z10" s="198"/>
      <c r="AA10" s="69">
        <v>9</v>
      </c>
    </row>
    <row r="11" spans="1:27" ht="9.9499999999999993" customHeight="1" thickTop="1" thickBot="1" x14ac:dyDescent="0.4">
      <c r="B11" s="80"/>
      <c r="C11" s="80"/>
      <c r="D11" s="80"/>
      <c r="F11" s="73"/>
      <c r="G11" s="74"/>
      <c r="H11" s="81"/>
      <c r="I11" s="76"/>
      <c r="J11" s="77"/>
      <c r="K11" s="76"/>
      <c r="L11" s="81"/>
      <c r="M11" s="22"/>
      <c r="N11" s="23"/>
      <c r="O11" s="24"/>
      <c r="P11" s="22"/>
      <c r="Q11" s="24"/>
      <c r="R11" s="23"/>
    </row>
    <row r="12" spans="1:27" ht="27.95" customHeight="1" thickTop="1" thickBot="1" x14ac:dyDescent="0.25">
      <c r="B12" s="208" t="s">
        <v>99</v>
      </c>
      <c r="C12" s="209"/>
      <c r="D12" s="210"/>
      <c r="E12" s="19"/>
      <c r="F12" s="78">
        <v>8</v>
      </c>
      <c r="G12" s="79" t="s">
        <v>93</v>
      </c>
      <c r="H12" s="88" t="s">
        <v>91</v>
      </c>
      <c r="I12" s="120">
        <v>1</v>
      </c>
      <c r="J12" s="88" t="s">
        <v>0</v>
      </c>
      <c r="K12" s="120">
        <v>2</v>
      </c>
      <c r="L12" s="121" t="s">
        <v>77</v>
      </c>
      <c r="M12" s="24"/>
      <c r="N12" s="20"/>
      <c r="O12" s="24"/>
      <c r="P12" s="19"/>
      <c r="Q12" s="24"/>
      <c r="R12" s="20"/>
      <c r="V12" s="197" t="s">
        <v>21</v>
      </c>
      <c r="W12" s="197"/>
      <c r="X12" s="197"/>
      <c r="Y12" s="198" t="s">
        <v>86</v>
      </c>
      <c r="Z12" s="198"/>
      <c r="AA12" s="69">
        <v>8</v>
      </c>
    </row>
    <row r="13" spans="1:27" ht="9.9499999999999993" customHeight="1" thickTop="1" thickBot="1" x14ac:dyDescent="0.4">
      <c r="F13" s="73"/>
      <c r="G13" s="74"/>
      <c r="H13" s="75"/>
      <c r="I13" s="106"/>
      <c r="J13" s="77"/>
      <c r="K13" s="106"/>
      <c r="L13" s="75"/>
      <c r="M13" s="20"/>
      <c r="N13" s="20"/>
      <c r="O13" s="21"/>
      <c r="P13" s="22"/>
      <c r="Q13" s="21"/>
      <c r="R13" s="20"/>
    </row>
    <row r="14" spans="1:27" ht="27.95" customHeight="1" thickTop="1" thickBot="1" x14ac:dyDescent="0.25">
      <c r="B14" s="199" t="s">
        <v>100</v>
      </c>
      <c r="C14" s="200"/>
      <c r="D14" s="201"/>
      <c r="E14" s="65"/>
      <c r="F14" s="66">
        <v>9</v>
      </c>
      <c r="G14" s="68" t="s">
        <v>93</v>
      </c>
      <c r="H14" s="88" t="s">
        <v>88</v>
      </c>
      <c r="I14" s="120">
        <v>1</v>
      </c>
      <c r="J14" s="88" t="s">
        <v>0</v>
      </c>
      <c r="K14" s="120">
        <v>0</v>
      </c>
      <c r="L14" s="121" t="s">
        <v>131</v>
      </c>
      <c r="M14" s="122"/>
      <c r="N14" s="88" t="s">
        <v>129</v>
      </c>
      <c r="O14" s="120">
        <v>3</v>
      </c>
      <c r="P14" s="88" t="s">
        <v>0</v>
      </c>
      <c r="Q14" s="120">
        <v>0</v>
      </c>
      <c r="R14" s="121" t="s">
        <v>81</v>
      </c>
      <c r="S14" s="93" t="s">
        <v>94</v>
      </c>
      <c r="T14" s="68">
        <v>11</v>
      </c>
      <c r="V14" s="214" t="s">
        <v>23</v>
      </c>
      <c r="W14" s="215"/>
      <c r="X14" s="216"/>
      <c r="Y14" s="198" t="s">
        <v>132</v>
      </c>
      <c r="Z14" s="198"/>
      <c r="AA14" s="69">
        <v>7</v>
      </c>
    </row>
    <row r="15" spans="1:27" ht="9.9499999999999993" customHeight="1" thickTop="1" thickBot="1" x14ac:dyDescent="0.4">
      <c r="B15" s="202"/>
      <c r="C15" s="203"/>
      <c r="D15" s="204"/>
      <c r="F15" s="107"/>
      <c r="G15" s="10"/>
      <c r="H15" s="89"/>
      <c r="I15" s="108"/>
      <c r="J15" s="90"/>
      <c r="K15" s="108"/>
      <c r="L15" s="89"/>
      <c r="M15" s="89"/>
      <c r="N15" s="89"/>
      <c r="O15" s="108"/>
      <c r="P15" s="90"/>
      <c r="Q15" s="108"/>
      <c r="R15" s="89"/>
      <c r="S15" s="10"/>
      <c r="T15" s="109"/>
      <c r="Y15" s="70"/>
      <c r="Z15" s="70"/>
    </row>
    <row r="16" spans="1:27" ht="27.95" customHeight="1" thickTop="1" thickBot="1" x14ac:dyDescent="0.25">
      <c r="B16" s="205"/>
      <c r="C16" s="206"/>
      <c r="D16" s="207"/>
      <c r="F16" s="71">
        <v>10</v>
      </c>
      <c r="G16" s="72" t="s">
        <v>95</v>
      </c>
      <c r="H16" s="88" t="s">
        <v>78</v>
      </c>
      <c r="I16" s="120">
        <v>1</v>
      </c>
      <c r="J16" s="88" t="s">
        <v>0</v>
      </c>
      <c r="K16" s="120">
        <v>2</v>
      </c>
      <c r="L16" s="121" t="s">
        <v>87</v>
      </c>
      <c r="M16" s="123"/>
      <c r="N16" s="88" t="s">
        <v>84</v>
      </c>
      <c r="O16" s="120">
        <v>0</v>
      </c>
      <c r="P16" s="88" t="s">
        <v>0</v>
      </c>
      <c r="Q16" s="120">
        <v>3</v>
      </c>
      <c r="R16" s="121" t="s">
        <v>80</v>
      </c>
      <c r="S16" s="96" t="s">
        <v>96</v>
      </c>
      <c r="T16" s="72">
        <v>12</v>
      </c>
      <c r="V16" s="214" t="s">
        <v>25</v>
      </c>
      <c r="W16" s="215"/>
      <c r="X16" s="216"/>
      <c r="Y16" s="198" t="s">
        <v>89</v>
      </c>
      <c r="Z16" s="198"/>
      <c r="AA16" s="69">
        <v>6</v>
      </c>
    </row>
    <row r="17" spans="2:27" ht="9.9499999999999993" customHeight="1" thickTop="1" thickBot="1" x14ac:dyDescent="0.4">
      <c r="F17" s="97"/>
      <c r="G17" s="98"/>
      <c r="H17" s="99"/>
      <c r="I17" s="100"/>
      <c r="J17" s="99"/>
      <c r="K17" s="100"/>
      <c r="L17" s="99"/>
      <c r="M17" s="99"/>
      <c r="N17" s="99"/>
      <c r="O17" s="100"/>
      <c r="P17" s="99"/>
      <c r="Q17" s="100"/>
      <c r="R17" s="99"/>
      <c r="S17" s="98"/>
      <c r="T17" s="97"/>
      <c r="Y17" s="70"/>
      <c r="Z17" s="70"/>
      <c r="AA17" s="21"/>
    </row>
    <row r="18" spans="2:27" ht="27.95" customHeight="1" thickTop="1" thickBot="1" x14ac:dyDescent="0.25">
      <c r="B18" s="211" t="s">
        <v>101</v>
      </c>
      <c r="C18" s="212"/>
      <c r="D18" s="213"/>
      <c r="E18" s="65"/>
      <c r="F18" s="78">
        <v>13</v>
      </c>
      <c r="G18" s="79" t="s">
        <v>94</v>
      </c>
      <c r="H18" s="88" t="s">
        <v>88</v>
      </c>
      <c r="I18" s="120">
        <v>2</v>
      </c>
      <c r="J18" s="88" t="s">
        <v>0</v>
      </c>
      <c r="K18" s="120">
        <v>3</v>
      </c>
      <c r="L18" s="121" t="s">
        <v>80</v>
      </c>
      <c r="M18" s="124"/>
      <c r="N18" s="88" t="s">
        <v>129</v>
      </c>
      <c r="O18" s="120">
        <v>2</v>
      </c>
      <c r="P18" s="88" t="s">
        <v>0</v>
      </c>
      <c r="Q18" s="120">
        <v>4</v>
      </c>
      <c r="R18" s="121" t="s">
        <v>87</v>
      </c>
      <c r="S18" s="101" t="s">
        <v>96</v>
      </c>
      <c r="T18" s="79">
        <v>14</v>
      </c>
      <c r="V18" s="214" t="s">
        <v>27</v>
      </c>
      <c r="W18" s="215"/>
      <c r="X18" s="216"/>
      <c r="Y18" s="198" t="s">
        <v>79</v>
      </c>
      <c r="Z18" s="198"/>
      <c r="AA18" s="69">
        <v>5</v>
      </c>
    </row>
    <row r="19" spans="2:27" ht="9.9499999999999993" customHeight="1" thickTop="1" thickBot="1" x14ac:dyDescent="0.4">
      <c r="F19" s="73"/>
      <c r="G19" s="74"/>
      <c r="H19" s="75"/>
      <c r="I19" s="76"/>
      <c r="J19" s="77"/>
      <c r="K19" s="76"/>
      <c r="L19" s="75"/>
      <c r="M19" s="77"/>
      <c r="N19" s="75"/>
      <c r="O19" s="76"/>
      <c r="P19" s="77"/>
      <c r="Q19" s="76"/>
      <c r="R19" s="75"/>
      <c r="S19" s="74"/>
      <c r="T19" s="73"/>
    </row>
    <row r="20" spans="2:27" ht="27.95" customHeight="1" thickTop="1" thickBot="1" x14ac:dyDescent="0.25">
      <c r="B20" s="208" t="s">
        <v>102</v>
      </c>
      <c r="C20" s="209"/>
      <c r="D20" s="210"/>
      <c r="E20" s="65"/>
      <c r="F20" s="78">
        <v>15</v>
      </c>
      <c r="G20" s="79" t="s">
        <v>96</v>
      </c>
      <c r="H20" s="88" t="s">
        <v>88</v>
      </c>
      <c r="I20" s="120">
        <v>0</v>
      </c>
      <c r="J20" s="88" t="s">
        <v>0</v>
      </c>
      <c r="K20" s="120">
        <v>2</v>
      </c>
      <c r="L20" s="88" t="s">
        <v>129</v>
      </c>
      <c r="M20" s="102"/>
      <c r="N20" s="103"/>
      <c r="O20" s="104"/>
      <c r="P20" s="103"/>
      <c r="Q20" s="104"/>
      <c r="R20" s="103"/>
      <c r="S20" s="67"/>
      <c r="T20" s="105"/>
      <c r="V20" s="197" t="s">
        <v>103</v>
      </c>
      <c r="W20" s="197"/>
      <c r="X20" s="197"/>
      <c r="Y20" s="198" t="s">
        <v>80</v>
      </c>
      <c r="Z20" s="198"/>
      <c r="AA20" s="69">
        <v>4</v>
      </c>
    </row>
    <row r="21" spans="2:27" ht="9.9499999999999993" customHeight="1" thickTop="1" thickBot="1" x14ac:dyDescent="0.4">
      <c r="B21" s="80"/>
      <c r="C21" s="80"/>
      <c r="D21" s="80"/>
      <c r="F21" s="73"/>
      <c r="G21" s="74"/>
      <c r="H21" s="81"/>
      <c r="I21" s="76"/>
      <c r="J21" s="77"/>
      <c r="K21" s="76"/>
      <c r="L21" s="81"/>
      <c r="M21" s="22"/>
      <c r="R21" s="23"/>
    </row>
    <row r="22" spans="2:27" ht="27.95" customHeight="1" thickTop="1" thickBot="1" x14ac:dyDescent="0.25">
      <c r="B22" s="208" t="s">
        <v>104</v>
      </c>
      <c r="C22" s="209"/>
      <c r="D22" s="210"/>
      <c r="E22" s="19"/>
      <c r="F22" s="78">
        <v>16</v>
      </c>
      <c r="G22" s="79" t="s">
        <v>94</v>
      </c>
      <c r="H22" s="121" t="s">
        <v>80</v>
      </c>
      <c r="I22" s="120">
        <v>2</v>
      </c>
      <c r="J22" s="88" t="s">
        <v>0</v>
      </c>
      <c r="K22" s="120">
        <v>1</v>
      </c>
      <c r="L22" s="121" t="s">
        <v>87</v>
      </c>
      <c r="M22" s="24"/>
      <c r="R22" s="20"/>
      <c r="V22" s="197" t="s">
        <v>105</v>
      </c>
      <c r="W22" s="197"/>
      <c r="X22" s="197"/>
      <c r="Y22" s="198" t="s">
        <v>87</v>
      </c>
      <c r="Z22" s="198"/>
      <c r="AA22" s="69">
        <v>3</v>
      </c>
    </row>
    <row r="23" spans="2:27" ht="9.9499999999999993" customHeight="1" thickTop="1" thickBot="1" x14ac:dyDescent="0.4"/>
    <row r="24" spans="2:27" ht="27" thickBot="1" x14ac:dyDescent="0.4">
      <c r="V24" s="197" t="s">
        <v>106</v>
      </c>
      <c r="W24" s="197"/>
      <c r="X24" s="197"/>
      <c r="Y24" s="198" t="s">
        <v>129</v>
      </c>
      <c r="Z24" s="198"/>
      <c r="AA24" s="69">
        <v>2</v>
      </c>
    </row>
    <row r="25" spans="2:27" ht="9.9499999999999993" customHeight="1" thickBot="1" x14ac:dyDescent="0.4"/>
    <row r="26" spans="2:27" ht="27" thickBot="1" x14ac:dyDescent="0.4">
      <c r="V26" s="197" t="s">
        <v>107</v>
      </c>
      <c r="W26" s="197"/>
      <c r="X26" s="197"/>
      <c r="Y26" s="198" t="s">
        <v>88</v>
      </c>
      <c r="Z26" s="198"/>
      <c r="AA26" s="69">
        <v>1</v>
      </c>
    </row>
    <row r="27" spans="2:27" ht="9.9499999999999993" customHeight="1" x14ac:dyDescent="0.35">
      <c r="Y27" s="70"/>
      <c r="Z27" s="70"/>
    </row>
  </sheetData>
  <sheetProtection algorithmName="SHA-512" hashValue="kWLKdYhNDJioWuwsbmPHyYwSOUQ/RDxXKgbdVX3Mi1wYEyce5tdwhCIvxFVW/fMYdmmV8v9N5JL4Jri/vq1vTA==" saltValue="xzdJNhq+uJEjzuNs7GO8rg==" spinCount="100000" sheet="1" objects="1" scenarios="1"/>
  <mergeCells count="34">
    <mergeCell ref="V26:X26"/>
    <mergeCell ref="Y26:Z26"/>
    <mergeCell ref="Y20:Z20"/>
    <mergeCell ref="B22:D22"/>
    <mergeCell ref="V22:X22"/>
    <mergeCell ref="Y22:Z22"/>
    <mergeCell ref="V24:X24"/>
    <mergeCell ref="Y24:Z24"/>
    <mergeCell ref="B20:D20"/>
    <mergeCell ref="V20:X20"/>
    <mergeCell ref="B14:D16"/>
    <mergeCell ref="B18:D18"/>
    <mergeCell ref="Y18:Z18"/>
    <mergeCell ref="B12:D12"/>
    <mergeCell ref="V12:X12"/>
    <mergeCell ref="Y12:Z12"/>
    <mergeCell ref="V14:X14"/>
    <mergeCell ref="Y14:Z14"/>
    <mergeCell ref="V18:X18"/>
    <mergeCell ref="V16:X16"/>
    <mergeCell ref="Y16:Z16"/>
    <mergeCell ref="A1:R2"/>
    <mergeCell ref="V8:X8"/>
    <mergeCell ref="Y8:Z8"/>
    <mergeCell ref="V10:X10"/>
    <mergeCell ref="Y10:Z10"/>
    <mergeCell ref="S1:X2"/>
    <mergeCell ref="V4:X4"/>
    <mergeCell ref="Y4:Z4"/>
    <mergeCell ref="V6:X6"/>
    <mergeCell ref="Y6:Z6"/>
    <mergeCell ref="B4:D6"/>
    <mergeCell ref="B10:D10"/>
    <mergeCell ref="B8:D8"/>
  </mergeCells>
  <phoneticPr fontId="0" type="noConversion"/>
  <printOptions horizontalCentered="1" verticalCentered="1"/>
  <pageMargins left="0" right="0" top="0.78740157480314965" bottom="0.78740157480314965" header="0.51181102362204722" footer="0.51181102362204722"/>
  <pageSetup paperSize="9" scale="9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B22"/>
  <sheetViews>
    <sheetView zoomScale="78" zoomScaleNormal="78" workbookViewId="0">
      <selection activeCell="E15" sqref="E15"/>
    </sheetView>
  </sheetViews>
  <sheetFormatPr defaultRowHeight="12.75" x14ac:dyDescent="0.2"/>
  <cols>
    <col min="1" max="1" width="19.85546875" style="83" bestFit="1" customWidth="1"/>
    <col min="2" max="2" width="9.140625" style="116"/>
  </cols>
  <sheetData>
    <row r="1" spans="1:2" ht="21" thickTop="1" x14ac:dyDescent="0.3">
      <c r="A1" s="91" t="s">
        <v>88</v>
      </c>
      <c r="B1" s="133">
        <v>1</v>
      </c>
    </row>
    <row r="2" spans="1:2" ht="20.25" x14ac:dyDescent="0.3">
      <c r="A2" s="82" t="s">
        <v>89</v>
      </c>
      <c r="B2" s="133">
        <v>2</v>
      </c>
    </row>
    <row r="3" spans="1:2" ht="20.25" x14ac:dyDescent="0.3">
      <c r="A3" s="82" t="s">
        <v>85</v>
      </c>
      <c r="B3" s="133">
        <v>3</v>
      </c>
    </row>
    <row r="4" spans="1:2" ht="20.25" x14ac:dyDescent="0.3">
      <c r="A4" s="82" t="s">
        <v>131</v>
      </c>
      <c r="B4" s="133">
        <v>4</v>
      </c>
    </row>
    <row r="5" spans="1:2" ht="20.25" x14ac:dyDescent="0.3">
      <c r="A5" s="82" t="s">
        <v>77</v>
      </c>
      <c r="B5" s="133">
        <v>5</v>
      </c>
    </row>
    <row r="6" spans="1:2" ht="20.25" x14ac:dyDescent="0.3">
      <c r="A6" s="82" t="s">
        <v>86</v>
      </c>
      <c r="B6" s="133">
        <v>6</v>
      </c>
    </row>
    <row r="7" spans="1:2" ht="21" thickBot="1" x14ac:dyDescent="0.35">
      <c r="A7" s="92" t="s">
        <v>134</v>
      </c>
      <c r="B7" s="133"/>
    </row>
    <row r="8" spans="1:2" ht="21" thickTop="1" x14ac:dyDescent="0.3">
      <c r="A8" s="91" t="s">
        <v>129</v>
      </c>
      <c r="B8" s="133">
        <v>7</v>
      </c>
    </row>
    <row r="9" spans="1:2" ht="20.25" x14ac:dyDescent="0.3">
      <c r="A9" s="82" t="s">
        <v>132</v>
      </c>
      <c r="B9" s="133">
        <v>8</v>
      </c>
    </row>
    <row r="10" spans="1:2" ht="20.25" x14ac:dyDescent="0.3">
      <c r="A10" s="82" t="s">
        <v>80</v>
      </c>
      <c r="B10" s="133">
        <v>9</v>
      </c>
    </row>
    <row r="11" spans="1:2" ht="20.25" x14ac:dyDescent="0.3">
      <c r="A11" s="82" t="s">
        <v>91</v>
      </c>
      <c r="B11" s="133">
        <v>10</v>
      </c>
    </row>
    <row r="12" spans="1:2" ht="20.25" x14ac:dyDescent="0.3">
      <c r="A12" s="82" t="s">
        <v>83</v>
      </c>
      <c r="B12" s="133">
        <v>11</v>
      </c>
    </row>
    <row r="13" spans="1:2" ht="20.25" x14ac:dyDescent="0.3">
      <c r="A13" s="82" t="s">
        <v>84</v>
      </c>
      <c r="B13" s="133">
        <v>12</v>
      </c>
    </row>
    <row r="14" spans="1:2" ht="21" thickBot="1" x14ac:dyDescent="0.35">
      <c r="A14" s="92" t="s">
        <v>133</v>
      </c>
      <c r="B14" s="133">
        <v>13</v>
      </c>
    </row>
    <row r="15" spans="1:2" ht="21" thickTop="1" x14ac:dyDescent="0.3">
      <c r="A15" s="91" t="s">
        <v>81</v>
      </c>
      <c r="B15" s="133">
        <v>14</v>
      </c>
    </row>
    <row r="16" spans="1:2" ht="20.25" x14ac:dyDescent="0.3">
      <c r="A16" s="82" t="s">
        <v>87</v>
      </c>
      <c r="B16" s="133">
        <v>15</v>
      </c>
    </row>
    <row r="17" spans="1:2" ht="20.25" x14ac:dyDescent="0.3">
      <c r="A17" s="82" t="s">
        <v>90</v>
      </c>
      <c r="B17" s="133">
        <v>16</v>
      </c>
    </row>
    <row r="18" spans="1:2" ht="20.25" x14ac:dyDescent="0.3">
      <c r="A18" s="82" t="s">
        <v>79</v>
      </c>
      <c r="B18" s="133">
        <v>17</v>
      </c>
    </row>
    <row r="19" spans="1:2" ht="20.25" x14ac:dyDescent="0.3">
      <c r="A19" s="82" t="s">
        <v>82</v>
      </c>
      <c r="B19" s="133">
        <v>18</v>
      </c>
    </row>
    <row r="20" spans="1:2" ht="20.25" x14ac:dyDescent="0.3">
      <c r="A20" s="82" t="s">
        <v>78</v>
      </c>
      <c r="B20" s="133">
        <v>19</v>
      </c>
    </row>
    <row r="21" spans="1:2" ht="21" thickBot="1" x14ac:dyDescent="0.35">
      <c r="A21" s="92" t="s">
        <v>130</v>
      </c>
      <c r="B21" s="133">
        <v>20</v>
      </c>
    </row>
    <row r="22" spans="1:2" ht="13.5" thickTop="1" x14ac:dyDescent="0.2"/>
  </sheetData>
  <sheetProtection algorithmName="SHA-512" hashValue="1vmmlf7PUxw2Hee4l/v6Lw59mpOnn2Bw32UBdHRlAIVXpOnUzlu5xYBTzVmwY1A7QDAx99zSviAPFfPPH0KzxA==" saltValue="XO5tsBbF5keUzDUOVds4EA==" spinCount="100000" sheet="1" objects="1" scenarios="1"/>
  <phoneticPr fontId="0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2</vt:i4>
      </vt:variant>
    </vt:vector>
  </HeadingPairs>
  <TitlesOfParts>
    <vt:vector size="6" baseType="lpstr">
      <vt:lpstr>Tabela 1ª Fase</vt:lpstr>
      <vt:lpstr>Classificação</vt:lpstr>
      <vt:lpstr>Outras Fases</vt:lpstr>
      <vt:lpstr>Times</vt:lpstr>
      <vt:lpstr>Classificação!Area_de_impressao</vt:lpstr>
      <vt:lpstr>'Tabela 1ª Fase'!Area_de_impressao</vt:lpstr>
    </vt:vector>
  </TitlesOfParts>
  <Company>Residencia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e Sonia</dc:creator>
  <cp:lastModifiedBy>Ricardo Baruque</cp:lastModifiedBy>
  <cp:lastPrinted>2004-06-25T23:52:39Z</cp:lastPrinted>
  <dcterms:created xsi:type="dcterms:W3CDTF">2003-04-10T01:25:59Z</dcterms:created>
  <dcterms:modified xsi:type="dcterms:W3CDTF">2020-03-15T20:26:03Z</dcterms:modified>
</cp:coreProperties>
</file>